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2014\PPTO 2016 version TXT\1 Anexos\"/>
    </mc:Choice>
  </mc:AlternateContent>
  <bookViews>
    <workbookView xWindow="0" yWindow="0" windowWidth="28800" windowHeight="12135" tabRatio="908" firstSheet="1" activeTab="8"/>
  </bookViews>
  <sheets>
    <sheet name="tips" sheetId="39" r:id="rId1"/>
    <sheet name="Graficas" sheetId="38" r:id="rId2"/>
    <sheet name="PRESUPUESTO Y EJECUCIÓN GASTOS " sheetId="23" r:id="rId3"/>
    <sheet name="PRESUPUESTO Y RECAUDO INGRESOS" sheetId="25" r:id="rId4"/>
    <sheet name="PPTO Y EJECUCIÓN GASTOS- EICD " sheetId="28" r:id="rId5"/>
    <sheet name="PRESUPUESTO Y RECAUDO - EICD" sheetId="29" r:id="rId6"/>
    <sheet name="PPTOG subRed" sheetId="34" r:id="rId7"/>
    <sheet name="PPTOI subRed" sheetId="31" r:id="rId8"/>
    <sheet name="PRESUPUESTO Y EJEC INV DIRECTA" sheetId="24" r:id="rId9"/>
  </sheets>
  <definedNames>
    <definedName name="_xlnm.Print_Area" localSheetId="4">'PPTO Y EJECUCIÓN GASTOS- EICD '!$A$1:$J$196</definedName>
    <definedName name="_xlnm.Print_Area" localSheetId="6">'PPTOG subRed'!$A$2:$I$60</definedName>
    <definedName name="_xlnm.Print_Area" localSheetId="7">'PPTOI subRed'!$A$2:$I$61</definedName>
    <definedName name="_xlnm.Print_Area" localSheetId="8">'PRESUPUESTO Y EJEC INV DIRECTA'!$A$2:$J$61</definedName>
    <definedName name="_xlnm.Print_Area" localSheetId="2">'PRESUPUESTO Y EJECUCIÓN GASTOS '!$A$2:$J$165</definedName>
    <definedName name="_xlnm.Print_Area" localSheetId="5">'PRESUPUESTO Y RECAUDO - EICD'!$A$2:$I$157</definedName>
    <definedName name="_xlnm.Print_Area" localSheetId="3">'PRESUPUESTO Y RECAUDO INGRESOS'!$A$1:$I$155</definedName>
    <definedName name="_xlnm.Print_Titles" localSheetId="4">'PPTO Y EJECUCIÓN GASTOS- EICD '!$7:$7</definedName>
    <definedName name="_xlnm.Print_Titles" localSheetId="6">'PPTOG subRed'!$5:$5</definedName>
    <definedName name="_xlnm.Print_Titles" localSheetId="7">'PPTOI subRed'!$5:$6</definedName>
    <definedName name="_xlnm.Print_Titles" localSheetId="8">'PRESUPUESTO Y EJEC INV DIRECTA'!$5:$6</definedName>
    <definedName name="_xlnm.Print_Titles" localSheetId="5">'PRESUPUESTO Y RECAUDO - EICD'!$5:$6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2" i="39" l="1"/>
  <c r="B108" i="39"/>
  <c r="B107" i="39" s="1"/>
  <c r="B97" i="39"/>
  <c r="C99" i="39" s="1"/>
  <c r="B94" i="39"/>
  <c r="C95" i="39" s="1"/>
  <c r="B91" i="39"/>
  <c r="C93" i="39" s="1"/>
  <c r="B90" i="39"/>
  <c r="B89" i="39"/>
  <c r="E86" i="39"/>
  <c r="E84" i="39" l="1"/>
  <c r="E85" i="39"/>
  <c r="B88" i="39"/>
  <c r="C91" i="39" s="1"/>
  <c r="C116" i="39"/>
  <c r="C107" i="39"/>
  <c r="C121" i="39"/>
  <c r="C113" i="39"/>
  <c r="C92" i="39"/>
  <c r="D83" i="39"/>
  <c r="B83" i="39"/>
  <c r="C85" i="39" s="1"/>
  <c r="C110" i="39"/>
  <c r="C117" i="39"/>
  <c r="C111" i="39"/>
  <c r="C118" i="39"/>
  <c r="C119" i="39"/>
  <c r="C112" i="39"/>
  <c r="C120" i="39"/>
  <c r="C114" i="39"/>
  <c r="C98" i="39"/>
  <c r="C108" i="39"/>
  <c r="C115" i="39"/>
  <c r="C109" i="39"/>
  <c r="C101" i="39" l="1"/>
  <c r="C97" i="39"/>
  <c r="C89" i="39"/>
  <c r="C90" i="39"/>
  <c r="C94" i="39"/>
  <c r="C102" i="39"/>
  <c r="E83" i="39"/>
  <c r="C83" i="39"/>
  <c r="C86" i="39"/>
  <c r="C84" i="39"/>
  <c r="B11" i="39" l="1"/>
  <c r="B21" i="39"/>
  <c r="B29" i="39" l="1"/>
  <c r="C67" i="39" l="1"/>
  <c r="B67" i="39"/>
  <c r="D66" i="39"/>
  <c r="B66" i="39"/>
  <c r="C65" i="39"/>
  <c r="B65" i="39"/>
  <c r="D64" i="39"/>
  <c r="F64" i="39" s="1"/>
  <c r="B64" i="39"/>
  <c r="C63" i="39"/>
  <c r="B63" i="39"/>
  <c r="D62" i="39"/>
  <c r="B62" i="39"/>
  <c r="C61" i="39"/>
  <c r="B61" i="39"/>
  <c r="C59" i="39"/>
  <c r="B59" i="39"/>
  <c r="D58" i="39"/>
  <c r="E58" i="39" s="1"/>
  <c r="B58" i="39"/>
  <c r="C57" i="39"/>
  <c r="B57" i="39"/>
  <c r="F66" i="39" l="1"/>
  <c r="F62" i="39"/>
  <c r="B56" i="39"/>
  <c r="D59" i="39"/>
  <c r="D63" i="39"/>
  <c r="F63" i="39" s="1"/>
  <c r="C64" i="39"/>
  <c r="D67" i="39"/>
  <c r="F67" i="39" s="1"/>
  <c r="C56" i="39"/>
  <c r="F58" i="39"/>
  <c r="D57" i="39"/>
  <c r="C58" i="39"/>
  <c r="D61" i="39"/>
  <c r="C62" i="39"/>
  <c r="D65" i="39"/>
  <c r="F65" i="39" s="1"/>
  <c r="C66" i="39"/>
  <c r="D10" i="39"/>
  <c r="D46" i="39"/>
  <c r="B46" i="39"/>
  <c r="D43" i="39"/>
  <c r="B43" i="39"/>
  <c r="C60" i="39" l="1"/>
  <c r="D60" i="39"/>
  <c r="F61" i="39"/>
  <c r="B60" i="39"/>
  <c r="B55" i="39" s="1"/>
  <c r="F46" i="39"/>
  <c r="F59" i="39"/>
  <c r="E59" i="39"/>
  <c r="D9" i="39"/>
  <c r="E57" i="39"/>
  <c r="D56" i="39"/>
  <c r="F57" i="39"/>
  <c r="D18" i="39"/>
  <c r="D8" i="39"/>
  <c r="D6" i="39"/>
  <c r="F43" i="39"/>
  <c r="D19" i="39"/>
  <c r="D27" i="39" s="1"/>
  <c r="E56" i="39" l="1"/>
  <c r="F56" i="39"/>
  <c r="D26" i="39"/>
  <c r="F60" i="39"/>
  <c r="D55" i="39"/>
  <c r="F55" i="39" s="1"/>
  <c r="D11" i="39"/>
  <c r="D21" i="39"/>
  <c r="D29" i="39" l="1"/>
  <c r="D79" i="39" l="1"/>
  <c r="B79" i="39"/>
  <c r="D49" i="39"/>
  <c r="B44" i="39" l="1"/>
  <c r="D44" i="39"/>
  <c r="D42" i="39"/>
  <c r="B42" i="39"/>
  <c r="F44" i="39" l="1"/>
  <c r="F42" i="39"/>
  <c r="B9" i="39" l="1"/>
  <c r="D37" i="39"/>
  <c r="E37" i="39" s="1"/>
  <c r="B8" i="39" l="1"/>
  <c r="B19" i="39"/>
  <c r="B7" i="39"/>
  <c r="B18" i="39" l="1"/>
  <c r="B17" i="39"/>
  <c r="B27" i="39"/>
  <c r="B6" i="39"/>
  <c r="B77" i="39" l="1"/>
  <c r="D77" i="39"/>
  <c r="B16" i="39"/>
  <c r="B25" i="39"/>
  <c r="B26" i="39"/>
  <c r="B24" i="39" l="1"/>
  <c r="D7" i="39" l="1"/>
  <c r="D17" i="39" l="1"/>
  <c r="D5" i="39"/>
  <c r="E7" i="39" s="1"/>
  <c r="F7" i="39" l="1"/>
  <c r="E10" i="39"/>
  <c r="E5" i="39"/>
  <c r="E6" i="39"/>
  <c r="E8" i="39"/>
  <c r="E9" i="39"/>
  <c r="F26" i="39"/>
  <c r="F8" i="39"/>
  <c r="F10" i="39"/>
  <c r="F27" i="39"/>
  <c r="F6" i="39"/>
  <c r="F9" i="39"/>
  <c r="E12" i="39"/>
  <c r="E13" i="39"/>
  <c r="E11" i="39"/>
  <c r="F11" i="39"/>
  <c r="F29" i="39"/>
  <c r="D25" i="39"/>
  <c r="D16" i="39"/>
  <c r="D24" i="39" l="1"/>
  <c r="F24" i="39" s="1"/>
  <c r="F25" i="39"/>
  <c r="B45" i="39" l="1"/>
  <c r="B41" i="39" s="1"/>
  <c r="D45" i="39"/>
  <c r="F45" i="39" l="1"/>
  <c r="D41" i="39"/>
  <c r="C45" i="39"/>
  <c r="C41" i="39"/>
  <c r="C46" i="39"/>
  <c r="C43" i="39"/>
  <c r="F49" i="39"/>
  <c r="E49" i="39"/>
  <c r="C44" i="39"/>
  <c r="C42" i="39"/>
  <c r="E41" i="39" l="1"/>
  <c r="F41" i="39"/>
  <c r="E43" i="39"/>
  <c r="E46" i="39"/>
  <c r="E44" i="39"/>
  <c r="E42" i="39"/>
  <c r="E45" i="39"/>
  <c r="D50" i="39" l="1"/>
  <c r="E50" i="39" l="1"/>
  <c r="F50" i="39"/>
  <c r="D51" i="39"/>
  <c r="E51" i="39" s="1"/>
  <c r="B33" i="39" l="1"/>
  <c r="B36" i="39"/>
  <c r="B34" i="39"/>
  <c r="B35" i="39"/>
  <c r="B32" i="39" l="1"/>
  <c r="C33" i="39" s="1"/>
  <c r="D33" i="39"/>
  <c r="D34" i="39"/>
  <c r="D36" i="39"/>
  <c r="D35" i="39"/>
  <c r="E35" i="39" s="1"/>
  <c r="F36" i="39" l="1"/>
  <c r="E36" i="39"/>
  <c r="C36" i="39"/>
  <c r="C32" i="39"/>
  <c r="C37" i="39"/>
  <c r="E34" i="39"/>
  <c r="F34" i="39"/>
  <c r="C35" i="39"/>
  <c r="E33" i="39"/>
  <c r="F33" i="39"/>
  <c r="D32" i="39"/>
  <c r="F35" i="39"/>
  <c r="C34" i="39"/>
  <c r="B10" i="39"/>
  <c r="B20" i="39"/>
  <c r="B28" i="39" l="1"/>
  <c r="B15" i="39"/>
  <c r="B5" i="39"/>
  <c r="F32" i="39"/>
  <c r="E32" i="39"/>
  <c r="C13" i="39" l="1"/>
  <c r="C12" i="39"/>
  <c r="C5" i="39"/>
  <c r="C11" i="39"/>
  <c r="C9" i="39"/>
  <c r="C8" i="39"/>
  <c r="C7" i="39"/>
  <c r="C6" i="39"/>
  <c r="D78" i="39"/>
  <c r="D76" i="39" s="1"/>
  <c r="B78" i="39"/>
  <c r="B76" i="39" s="1"/>
  <c r="C10" i="39"/>
  <c r="C20" i="39"/>
  <c r="C15" i="39"/>
  <c r="C100" i="39"/>
  <c r="C21" i="39"/>
  <c r="C19" i="39"/>
  <c r="C17" i="39"/>
  <c r="C18" i="39"/>
  <c r="C16" i="39"/>
  <c r="B23" i="39"/>
  <c r="D20" i="39"/>
  <c r="C23" i="39" l="1"/>
  <c r="C29" i="39"/>
  <c r="C27" i="39"/>
  <c r="C26" i="39"/>
  <c r="C25" i="39"/>
  <c r="C24" i="39"/>
  <c r="C28" i="39"/>
  <c r="D15" i="39"/>
  <c r="E20" i="39" s="1"/>
  <c r="D28" i="39"/>
  <c r="F20" i="39" l="1"/>
  <c r="D23" i="39"/>
  <c r="F28" i="39"/>
  <c r="F18" i="39"/>
  <c r="F15" i="39"/>
  <c r="E15" i="39"/>
  <c r="E21" i="39"/>
  <c r="E18" i="39"/>
  <c r="F16" i="39"/>
  <c r="E16" i="39"/>
  <c r="E19" i="39"/>
  <c r="F21" i="39"/>
  <c r="F19" i="39"/>
  <c r="E17" i="39"/>
  <c r="F17" i="39"/>
  <c r="E28" i="39" l="1"/>
  <c r="E23" i="39"/>
  <c r="E25" i="39"/>
  <c r="F23" i="39"/>
  <c r="E26" i="39"/>
  <c r="E29" i="39"/>
  <c r="E24" i="39"/>
  <c r="E27" i="39"/>
</calcChain>
</file>

<file path=xl/sharedStrings.xml><?xml version="1.0" encoding="utf-8"?>
<sst xmlns="http://schemas.openxmlformats.org/spreadsheetml/2006/main" count="1761" uniqueCount="331">
  <si>
    <t>Presupuesto Anual</t>
  </si>
  <si>
    <t xml:space="preserve">Millones de pesos </t>
  </si>
  <si>
    <t>Administración Central</t>
  </si>
  <si>
    <t xml:space="preserve">Niveles </t>
  </si>
  <si>
    <t xml:space="preserve">Inicial </t>
  </si>
  <si>
    <t>Suspensión</t>
  </si>
  <si>
    <t xml:space="preserve">Disponible </t>
  </si>
  <si>
    <t xml:space="preserve">% Ejec. </t>
  </si>
  <si>
    <t xml:space="preserve">Giros </t>
  </si>
  <si>
    <t xml:space="preserve">% Giros </t>
  </si>
  <si>
    <t>Gastos de funcionamiento</t>
  </si>
  <si>
    <t xml:space="preserve">Inversión </t>
  </si>
  <si>
    <t xml:space="preserve">   Transferencias para inversión</t>
  </si>
  <si>
    <t>Establecimientos Públicos</t>
  </si>
  <si>
    <t>Universidad Distrital</t>
  </si>
  <si>
    <t xml:space="preserve">Presupuesto Anual </t>
  </si>
  <si>
    <t xml:space="preserve">Fondos de Desarrollo Local </t>
  </si>
  <si>
    <t xml:space="preserve">Chapinero </t>
  </si>
  <si>
    <t>Usme</t>
  </si>
  <si>
    <t>Tunjuelito</t>
  </si>
  <si>
    <t>Bosa</t>
  </si>
  <si>
    <t>Kennedy</t>
  </si>
  <si>
    <t>Fontibón</t>
  </si>
  <si>
    <t>Suba</t>
  </si>
  <si>
    <t xml:space="preserve">Barrios Unidos </t>
  </si>
  <si>
    <t>Teusaquillo</t>
  </si>
  <si>
    <t>Antonio Nariño</t>
  </si>
  <si>
    <t>Puente Aranda</t>
  </si>
  <si>
    <t xml:space="preserve">Candelaria </t>
  </si>
  <si>
    <t>Rafael Uribe Uribe</t>
  </si>
  <si>
    <t>Sumapaz</t>
  </si>
  <si>
    <t xml:space="preserve">Empresas Industriales y Comerciales del Distrito </t>
  </si>
  <si>
    <t>IPES</t>
  </si>
  <si>
    <t>FFDS</t>
  </si>
  <si>
    <t>IDU</t>
  </si>
  <si>
    <t>FONCEP</t>
  </si>
  <si>
    <t>CVP</t>
  </si>
  <si>
    <t>IDRD</t>
  </si>
  <si>
    <t>IDPC</t>
  </si>
  <si>
    <t>IDIPRON</t>
  </si>
  <si>
    <t>JARDÍN BOTÁNICO</t>
  </si>
  <si>
    <t>IDEP</t>
  </si>
  <si>
    <t>IDARTES</t>
  </si>
  <si>
    <t>UAESP</t>
  </si>
  <si>
    <t>Entidad</t>
  </si>
  <si>
    <t>Concejo</t>
  </si>
  <si>
    <t>Personería</t>
  </si>
  <si>
    <t>Veeduría</t>
  </si>
  <si>
    <t>Sec. del Hábitat</t>
  </si>
  <si>
    <t>Sec. de Ambiente</t>
  </si>
  <si>
    <t>Dpto. Adtivo de la Defensoría del Espacio Público</t>
  </si>
  <si>
    <t>Unidad Adtiva Especial Cuerpo Oficial de Bomberos</t>
  </si>
  <si>
    <t xml:space="preserve">Establecimientos Públicos </t>
  </si>
  <si>
    <t>Ingresos Corrientes</t>
  </si>
  <si>
    <t>Transferencias</t>
  </si>
  <si>
    <t>Recaudo</t>
  </si>
  <si>
    <t xml:space="preserve">Ejecución presupuestal de Rentas e Ingresos </t>
  </si>
  <si>
    <t xml:space="preserve">Recursos de Capital </t>
  </si>
  <si>
    <t>Saldo</t>
  </si>
  <si>
    <t>Salud</t>
  </si>
  <si>
    <t>Restaurantes Escolares</t>
  </si>
  <si>
    <t>TOTAL SGP</t>
  </si>
  <si>
    <t xml:space="preserve">Total Establecimientos Públicos </t>
  </si>
  <si>
    <t xml:space="preserve">Disponibilidad Final </t>
  </si>
  <si>
    <t>Ejecución Presupuestal de Ingresos</t>
  </si>
  <si>
    <t>Gastos generales</t>
  </si>
  <si>
    <t xml:space="preserve">Recaudos </t>
  </si>
  <si>
    <t>Recursos de Capital</t>
  </si>
  <si>
    <t>Disponibilidad inicial</t>
  </si>
  <si>
    <t>Presupuesto Inicial</t>
  </si>
  <si>
    <t>Presupuesto Definitivo</t>
  </si>
  <si>
    <t xml:space="preserve">  Tributarios</t>
  </si>
  <si>
    <t xml:space="preserve">  No tributarios</t>
  </si>
  <si>
    <t xml:space="preserve">  Nación</t>
  </si>
  <si>
    <t>Contraloría de Bogotá</t>
  </si>
  <si>
    <t>IDIGER</t>
  </si>
  <si>
    <t>Total Ingresos</t>
  </si>
  <si>
    <t>Total Ingresos más Disponibilidad Inicial</t>
  </si>
  <si>
    <t>Concepto</t>
  </si>
  <si>
    <t>Transferencias Sistema General de Participaciones - SGP</t>
  </si>
  <si>
    <t xml:space="preserve">Presupuesto y Recaudo </t>
  </si>
  <si>
    <t>Millones de pesos</t>
  </si>
  <si>
    <t>FUNDACIÓN GILBERTO ALZATE AVENDAÑO</t>
  </si>
  <si>
    <t>ORQUESTA FILARMÓNICA DE BOGOTÁ</t>
  </si>
  <si>
    <t>FONDO DE VIGILANCIA Y SEGURIDAD</t>
  </si>
  <si>
    <t xml:space="preserve">IDPAC </t>
  </si>
  <si>
    <t>ID DE TURISMO</t>
  </si>
  <si>
    <t>UAE DE CATASTRO DISTRITAL</t>
  </si>
  <si>
    <t>UAE DE REHABILITACIÓN Y MANTENIMIENTO VIAL</t>
  </si>
  <si>
    <t>Propósito General</t>
  </si>
  <si>
    <t>Agua y saneamiento básico</t>
  </si>
  <si>
    <t>15% SGP participación departamento</t>
  </si>
  <si>
    <t>Modificaciones</t>
  </si>
  <si>
    <t>Total Ejecución</t>
  </si>
  <si>
    <t>Presupuesto y Ejecución Inversión Directa</t>
  </si>
  <si>
    <t>Obligaciones por pagar</t>
  </si>
  <si>
    <t>Inversión directa</t>
  </si>
  <si>
    <t xml:space="preserve">Presupuesto y Ejecución Gastos e Inversión </t>
  </si>
  <si>
    <t>Fondos de Desarrollo Local</t>
  </si>
  <si>
    <t xml:space="preserve"> Secretaría Distrital de Hacienda</t>
  </si>
  <si>
    <t xml:space="preserve">Presupuesto y Ejecución de Gastos e Inversión </t>
  </si>
  <si>
    <t xml:space="preserve">Transferencias servicio de la deuda </t>
  </si>
  <si>
    <t>IDPAC</t>
  </si>
  <si>
    <t>Presupuesto y Ejecución de Gastos e Inversión por Entidad</t>
  </si>
  <si>
    <t xml:space="preserve">Usaquén </t>
  </si>
  <si>
    <t>Mártires</t>
  </si>
  <si>
    <t>Ciudad Bolívar</t>
  </si>
  <si>
    <t>Sec. General</t>
  </si>
  <si>
    <t>Sec. de Gobierno</t>
  </si>
  <si>
    <t>Sec. de Hacienda</t>
  </si>
  <si>
    <t>Sec. de Educación</t>
  </si>
  <si>
    <t>Sec. de Movilidad</t>
  </si>
  <si>
    <t>Sec. de Salud</t>
  </si>
  <si>
    <t>Sec. de Desarrollo Económico</t>
  </si>
  <si>
    <t>Sec. de Cultura, Recreación y Deporte</t>
  </si>
  <si>
    <t>Sec. de la Mujer</t>
  </si>
  <si>
    <t>Sec. de Integración Social</t>
  </si>
  <si>
    <t>Dpto. Adtivo del Servicio Civil</t>
  </si>
  <si>
    <t>Sec. de Planeación</t>
  </si>
  <si>
    <t>Servicio de la deuda</t>
  </si>
  <si>
    <t xml:space="preserve">   Pasivos exigibles </t>
  </si>
  <si>
    <t xml:space="preserve">Transferencias para Inversión y Servicio de la Deuda </t>
  </si>
  <si>
    <t xml:space="preserve">Total Gastos e Inversión más Disponibilidad Final </t>
  </si>
  <si>
    <t>Total Gastos e Inversión más Disponibilidad Final</t>
  </si>
  <si>
    <t>Ingresos corrientes</t>
  </si>
  <si>
    <t>Empresas Industriales y Comerciales del orden Distrital</t>
  </si>
  <si>
    <t>Ejecución Rentas e Ingresos por Entidad</t>
  </si>
  <si>
    <t>Entidad/Rubros</t>
  </si>
  <si>
    <t>Presupuesto y Recaudo de Transferencias por rubros</t>
  </si>
  <si>
    <t>Presupuesto y Recaudo de Recursos de Capital por rubros</t>
  </si>
  <si>
    <t>Total Recursos de Capital</t>
  </si>
  <si>
    <t>Presupuesto y Recaudo por Entidad</t>
  </si>
  <si>
    <t>Niveles / Rubros</t>
  </si>
  <si>
    <t>Presupuesto y Ejecución de Gastos e Inversión por Entidad y Rubros</t>
  </si>
  <si>
    <t>Total Presupuesto y Ejecución de Inversión Directa - EICD</t>
  </si>
  <si>
    <t>Total Presupuesto y Ejecución de Gastos e Inversión - EICD</t>
  </si>
  <si>
    <t>Presupuesto y Ejecución de Inversión directa por Entidad</t>
  </si>
  <si>
    <t xml:space="preserve">PRESUPUESTO Y EJECUCIÓN GASTOS </t>
  </si>
  <si>
    <t>PRESUPUESTO Y RECAUDO INGRESOS</t>
  </si>
  <si>
    <t>PRESUPUESTO Y EJEC INV DIRECTA</t>
  </si>
  <si>
    <t>Ppto Definitivo</t>
  </si>
  <si>
    <t>Educación</t>
  </si>
  <si>
    <t>Los Mártires</t>
  </si>
  <si>
    <t xml:space="preserve">La Candelaria </t>
  </si>
  <si>
    <t>Inversión -  obligaciones por pagar</t>
  </si>
  <si>
    <t>Total Gastos e inversión más Disponibilidad INICIAL</t>
  </si>
  <si>
    <t>Secretaria de Seguridad, Convivencia y Justicia</t>
  </si>
  <si>
    <t>Subredes Integradas De Servicios De Salud</t>
  </si>
  <si>
    <t>Presupuesto y Ejecución de Gastos e Inversión por Subred</t>
  </si>
  <si>
    <t xml:space="preserve">  APORTES DE CAPITAL</t>
  </si>
  <si>
    <t xml:space="preserve">  Departamentos</t>
  </si>
  <si>
    <t>Ranking Giros Administración Central Diciembre 2016</t>
  </si>
  <si>
    <t>Ranking Giros Establecimientos Públicos Diciembre 2016</t>
  </si>
  <si>
    <t>Fondo de Vigilancia y Seguridad</t>
  </si>
  <si>
    <t>UAE de Catastro Distrital</t>
  </si>
  <si>
    <t>Fundación Gilberto Alzate Avendaño</t>
  </si>
  <si>
    <t>Orquesta Filarmónica de Bogotá</t>
  </si>
  <si>
    <t>Jardín Botánico</t>
  </si>
  <si>
    <t>UAE de Rehabilitación y Mantenimiento Vial</t>
  </si>
  <si>
    <t>Ranking Giros Fondos de Desarrollo Local Diciembre 2016</t>
  </si>
  <si>
    <t>Ranking Giros Subredes Diciembre 2016</t>
  </si>
  <si>
    <t>Subred Integrada de Servicios de Salud Centro Oriente E.S.E.</t>
  </si>
  <si>
    <t>Subred Integrada de Servicios de Salud Norte E.S.E.</t>
  </si>
  <si>
    <t>Subred Integrada Servicios de Salud Sur E.S.E.</t>
  </si>
  <si>
    <t>Subred Integrada de Servicios de Salud Sur Occidente E.S.E.</t>
  </si>
  <si>
    <t xml:space="preserve">Ejecución Presupuestal de Rentas e Ingresos </t>
  </si>
  <si>
    <t>GRAFICA 1</t>
  </si>
  <si>
    <t>Entidades Distritales</t>
  </si>
  <si>
    <t xml:space="preserve">    Inversión directa</t>
  </si>
  <si>
    <t xml:space="preserve">Total Administración Central </t>
  </si>
  <si>
    <t>Santafé</t>
  </si>
  <si>
    <t xml:space="preserve">San Cristóbal </t>
  </si>
  <si>
    <t>Engativá</t>
  </si>
  <si>
    <t>Secretaría Jurídica Distrital</t>
  </si>
  <si>
    <t xml:space="preserve">SDH - Unidad Ejecutora 02 Dirección Distrital de Presupuesto </t>
  </si>
  <si>
    <t xml:space="preserve">SDH - Unidad Ejecutora 03 Dirección Distrital de Crédito Público  </t>
  </si>
  <si>
    <t xml:space="preserve">Transferencias para Inversión </t>
  </si>
  <si>
    <t>Presupuesto y Recaudo de Transferencias</t>
  </si>
  <si>
    <t xml:space="preserve">Total Ejecución presupuestal de Rentas e Ingresos </t>
  </si>
  <si>
    <t xml:space="preserve">  Otras Transferencias</t>
  </si>
  <si>
    <t>Fuente: Sivicof, consolidado por la Subdirección de Estadística y Análisis Presupuestal y Financiero de la DEPP (2016-12) (plazo rendición 2017-01-16)
FECHAS DE RECEPCION  Y RETRANSMISIONES especiales:
SUBRED INTEGRADA SERVICIOS DE SALUD SUR E.S.E.  Fecha de Recepción : 2017-01-16 
 SUBRED INTEGRADA DE SERVICIOS DE SALUD NORTE E.S.E. Fecha de Recepción : 2017-01-16 
SUBRED INTEGRADA DE SERVICIOS DE SALUD CENTRO ORIENTE E.S.E.  Fecha de Recepción : 2017-01-16 
 SUBRED INTEGRADA DE SERVICIOS DE SALUD CENTRO ORIENTE E.S.E.  Fecha de Recepción : 2017-01-27 08:07:16
SUBRED INTEGRADA DE SERVICIOS DE SALUD SUR OCCIDENTE E.S.E.    Fecha de Recepción : 2017-01-16 
 SUBRED INTEGRADA DE SERVICIOS DE SALUD SUR OCCIDENTE E.S.E.    Fecha de Recepción : 2017-01-27 08:07:17
SECRETARIA DISTRITAL DE SEGURIDAD, CONVIVENCIA Y JUSTICIA         Fecha de Recepción : 2017-01-23 17:16:22
Inconsistencias
1. ERU Presenta como MODIFICACIONES los valores correspondientes al presupuesto inicial.
2. LOTERIA DE BOGOTÁ  comparando con documento digitalizados presenta inconsistencias en:
a.  DISPONIBILIDAD FINAL por 3.415 millones 
b.  En la columna ((4) PRESUPUESTO INICIAL Tuvo una variación respecto a la información reportada del mes de Noviembre
c. En la columna (40) RECAUDO ACUMULADO CON RECONOCIMIENTOS.
3. SUBREDES: Presentan valores con diferencias a lo establecido en la Resolución 05 de 2016 SHD - CONFIS
 a. En gastos
 b. En Ingresos</t>
  </si>
  <si>
    <t>ID de Turismo</t>
  </si>
  <si>
    <t>Presupuesto y Recaudo por Grandes Rubros</t>
  </si>
  <si>
    <t>Preparó: Contraloría de Bogotá - Subdirección de Estadística, Análisis Presupuestal y Financiero.</t>
  </si>
  <si>
    <t>Atención primera infancia</t>
  </si>
  <si>
    <t>Subredes Integradas de Servicios de Salud</t>
  </si>
  <si>
    <t xml:space="preserve"> Bogotá Humana y Bogotá Mejor para Todos</t>
  </si>
  <si>
    <t>Inversión Directa</t>
  </si>
  <si>
    <t xml:space="preserve">Compromisos por Pagar </t>
  </si>
  <si>
    <t>% Comp x Pagar</t>
  </si>
  <si>
    <t>A 31 de diciembre de 2016</t>
  </si>
  <si>
    <t>Departamentos</t>
  </si>
  <si>
    <t>Ranking Recaudos Establecimientos Públicos Diciembre 2016</t>
  </si>
  <si>
    <t>Ranking Recaudos Fondos de Desarrollo Local Diciembre 2016</t>
  </si>
  <si>
    <t>Ranking Recaudos Subredes Diciembre 2016</t>
  </si>
  <si>
    <t>Administracion Central</t>
  </si>
  <si>
    <t>Presupuesto SUBREDES INTEGRADAS DE SERVICIOS DE SALUD</t>
  </si>
  <si>
    <t>Fuente: Sivicof, consolidado por la Subdirección de Estadística y Análisis Presupuestal y Financiero de la DEPP (2016-12) (plazo rendición 2017-01-16)
FECHAS DE RECEPCION  Y RETRANSMISIONES especiales:
 SUBRED INTEGRADA SERVICIOS DE SALUD SUR E.S.E.  Fecha de Recepción: 2017-01-16 
 SUBRED INTEGRADA DE SERVICIOS DE SALUD NORTE E.S.E. Fecha de Recepción: 2017-01-16 
 SUBRED INTEGRADA DE SERVICIOS DE SALUD CENTRO ORIENTE E.S.E.  Fecha de Recepción: 2017-01-16 
 SUBRED INTEGRADA DE SERVICIOS DE SALUD CENTRO ORIENTE E.S.E.  Fecha de Recepción: 2017-01-27 08:07:16
 SUBRED INTEGRADA DE SERVICIOS DE SALUD SUR OCCIDENTE E.S.E.    Fecha de Recepción: 2017-01-16 
 SUBRED INTEGRADA DE SERVICIOS DE SALUD SUR OCCIDENTE E.S.E.    Fecha de Recepción: 2017-01-27 08:07:17
SECRETARIA DISTRITAL DE SEGURIDAD, CONVIVENCIA Y JUSTICIA         Fecha de Recepción: 2017-01-23 17:16:22
Inconsistencias
1. ERU Presenta como MODIFICACIONES los valores correspondientes al presupuesto inicial.
2. LOTERIA DE BOGOTÁ  comparando con documento digitalizados presenta inconsistencias en:
 a.  DISPONIBILIDAD FINAL por 3.415 millones 
 b.  En la columna ((4) PRESUPUESTO INICIAL Tuvo una variación respecto a la información reportada del mes de Noviembre
 c. En la columna (40) RECAUDO ACUMULADO CON RECONOCIMIENTOS.
 d.  En la cta. Transferencias en los Giros. 
3. SUBREDES: Presentan valores con diferencias a lo establecido en la Resolución 05 de 2016 SHD - CONFIS
 a. En gastos
 b. En Ingresos
 c. Recaudos Acumulados para Subred Sur Occidente presenta duda según otras fuentes de $8.994 mil millones.</t>
  </si>
  <si>
    <t>Puntos relevantes del presupuesto neto distrital</t>
  </si>
  <si>
    <t>Detalle</t>
  </si>
  <si>
    <t>Presupuesto (Ingresos)</t>
  </si>
  <si>
    <t>% Part.</t>
  </si>
  <si>
    <t>Presupuesto (Gastos)</t>
  </si>
  <si>
    <t>%</t>
  </si>
  <si>
    <t>El presupuesto distrital aprobado</t>
  </si>
  <si>
    <t xml:space="preserve">Contraloría y Universidad Distrital </t>
  </si>
  <si>
    <t>Empresas Industriales y Comerciales –EICD</t>
  </si>
  <si>
    <t>El presupuesto distrital definitivo</t>
  </si>
  <si>
    <t>Presenta modificaciones por:</t>
  </si>
  <si>
    <t>Presupuesto</t>
  </si>
  <si>
    <t>%Part.</t>
  </si>
  <si>
    <t>Recaudos</t>
  </si>
  <si>
    <t>% ejec.</t>
  </si>
  <si>
    <t xml:space="preserve">La distribución del recaudo: </t>
  </si>
  <si>
    <t xml:space="preserve">Recursos de capital </t>
  </si>
  <si>
    <t xml:space="preserve">Disponibilidad inicial </t>
  </si>
  <si>
    <t>Ejecución del gasto</t>
  </si>
  <si>
    <t>La distribución de la ejecución del gasto</t>
  </si>
  <si>
    <t xml:space="preserve">Funcionamiento </t>
  </si>
  <si>
    <t>Disponibilidad final</t>
  </si>
  <si>
    <t xml:space="preserve">La ejecución total de giros </t>
  </si>
  <si>
    <t xml:space="preserve">La ejecución total de compromisos pendientes de pago </t>
  </si>
  <si>
    <t>Total ejecución</t>
  </si>
  <si>
    <t>Bogotá Humana</t>
  </si>
  <si>
    <t>Una ciudad que supera la segregación y la discriminación: el ser humano en el centro de las preocupaciones del desarrollo</t>
  </si>
  <si>
    <t>En territorio que enfrenta el cambio climático y se ordena alrededor del agua</t>
  </si>
  <si>
    <t>Una Bogotá que defiende y fortalece lo público</t>
  </si>
  <si>
    <t>Resultados (déficit o Superávit)</t>
  </si>
  <si>
    <t>Tesorería</t>
  </si>
  <si>
    <t>Presupuestal</t>
  </si>
  <si>
    <t xml:space="preserve">Presupuesto Distrital </t>
  </si>
  <si>
    <t xml:space="preserve">Total </t>
  </si>
  <si>
    <t xml:space="preserve">El servicio de la deuda distrital está representado </t>
  </si>
  <si>
    <t>Deuda interna</t>
  </si>
  <si>
    <t>Deuda externa</t>
  </si>
  <si>
    <t>Otros</t>
  </si>
  <si>
    <t>Total del estado de la deuda pública distrital</t>
  </si>
  <si>
    <t>Interna</t>
  </si>
  <si>
    <t>Externa</t>
  </si>
  <si>
    <t>Empresa de Acueducto y Alcantarillado de Bogotá</t>
  </si>
  <si>
    <t>Otras empresas</t>
  </si>
  <si>
    <t>Como proporción del presupuesto definitivo</t>
  </si>
  <si>
    <t>Como proporción del PIB nacional 2012</t>
  </si>
  <si>
    <t>Como proporción del PIB distrital 2012</t>
  </si>
  <si>
    <t>Para la capacidad de pago, solvencia, (Intereses pagados/Ahorro Operacional), Maximo 40%</t>
  </si>
  <si>
    <t>Sostenibilidad (Saldo Deuda/Ingresos Corrientes). Máximo 80%</t>
  </si>
  <si>
    <t>$ colocados</t>
  </si>
  <si>
    <t>% part.</t>
  </si>
  <si>
    <t>La disponibilidad de recursos del D.C.</t>
  </si>
  <si>
    <t xml:space="preserve">Recursos de tesorería </t>
  </si>
  <si>
    <t xml:space="preserve">Depósitos en cuentas de ahorro </t>
  </si>
  <si>
    <t>Cuentas corrientes</t>
  </si>
  <si>
    <t>Cajas</t>
  </si>
  <si>
    <t>Portafolio</t>
  </si>
  <si>
    <t xml:space="preserve">CDT </t>
  </si>
  <si>
    <t>Time Deposit1</t>
  </si>
  <si>
    <t>Cartera Colectiva</t>
  </si>
  <si>
    <t>Fiducia</t>
  </si>
  <si>
    <t xml:space="preserve">Bonos </t>
  </si>
  <si>
    <t xml:space="preserve">Tes </t>
  </si>
  <si>
    <t>Tidis</t>
  </si>
  <si>
    <t>TIPS</t>
  </si>
  <si>
    <t>Entidades con mayor eficiencia en el recaudo</t>
  </si>
  <si>
    <t>La principal fuente de recursos del D.C., son los ingresos tributarios.</t>
  </si>
  <si>
    <t>De Operación</t>
  </si>
  <si>
    <t>Servicio de  la Deuda</t>
  </si>
  <si>
    <t xml:space="preserve">  Aportes de Capital</t>
  </si>
  <si>
    <t>Bogotá Mejor para Todos</t>
  </si>
  <si>
    <t>Pilar Igualdad de calidad de vida</t>
  </si>
  <si>
    <t>Pilar Democracia urbana</t>
  </si>
  <si>
    <t>Pilar Construcción de comunidad y cultura</t>
  </si>
  <si>
    <t>Eje Transv. Nuevo ordenamiento territorial</t>
  </si>
  <si>
    <t>Eje Transv. Desarrollo económico basado en conocimiento</t>
  </si>
  <si>
    <t>Eje Transv. Sostenibilidad ambiental basada en la eficiencia energética</t>
  </si>
  <si>
    <t>Eje. Transv. Gobierno legitimo, fortalecimiento local y eficiencia</t>
  </si>
  <si>
    <t>Una ciudad que supera la segregación y la discriminación</t>
  </si>
  <si>
    <t>Un territorio que enfrenta el cambio climático y se ordena alrededor del agua</t>
  </si>
  <si>
    <t xml:space="preserve"> A 31 de diciembre de 2016                                           en millones</t>
  </si>
  <si>
    <t xml:space="preserve">Presupuesto Anual -Total Inversión Directa </t>
  </si>
  <si>
    <t>Empresas Industriales y Comerciales</t>
  </si>
  <si>
    <t xml:space="preserve">SUBREDES INTEGRADAS SERVICIOS DE SALUD </t>
  </si>
  <si>
    <t>Fondos de Desarrollo</t>
  </si>
  <si>
    <t>SUBRED INTEGRADA DE SERVICIOS DE SALUD CENTRO ORIENTE E.S.E.</t>
  </si>
  <si>
    <t xml:space="preserve">  Nación </t>
  </si>
  <si>
    <t xml:space="preserve">  Municipios </t>
  </si>
  <si>
    <t xml:space="preserve">  Administración Central</t>
  </si>
  <si>
    <t xml:space="preserve">  Entidades Distritales</t>
  </si>
  <si>
    <t xml:space="preserve">  Recursos del crédito</t>
  </si>
  <si>
    <t xml:space="preserve">  Rendimientos por operaciones financieras</t>
  </si>
  <si>
    <t xml:space="preserve">  Aportes de capital</t>
  </si>
  <si>
    <t xml:space="preserve">  Recursos de titularización</t>
  </si>
  <si>
    <t xml:space="preserve">  Otros recursos de capital</t>
  </si>
  <si>
    <t>SUBRED INTEGRADA DE SERVICIOS DE SALUD SUR OCCIDENTE E.S.E.</t>
  </si>
  <si>
    <t>Disponibilidad Inicial</t>
  </si>
  <si>
    <t>SUBRED INTEGRADA SERVICIOS DE SALUD SUR E.S.E.</t>
  </si>
  <si>
    <t>SUBRED INTEGRADA DE SERVICIOS DE SALUD NORTE E.S.E.</t>
  </si>
  <si>
    <t xml:space="preserve">Total Ingresos </t>
  </si>
  <si>
    <t xml:space="preserve">Total Presupuesto y Recaudo </t>
  </si>
  <si>
    <t xml:space="preserve">  Servicios personales</t>
  </si>
  <si>
    <t xml:space="preserve">  Gastos generales</t>
  </si>
  <si>
    <t xml:space="preserve">  Transferencias por funcionamiento</t>
  </si>
  <si>
    <t xml:space="preserve">  Cuentas por pagar</t>
  </si>
  <si>
    <t>Gastos de operación</t>
  </si>
  <si>
    <t xml:space="preserve">  Interna</t>
  </si>
  <si>
    <t xml:space="preserve">  Pensiones (Bonos pensionales)</t>
  </si>
  <si>
    <t xml:space="preserve">  Pasivos contingentes</t>
  </si>
  <si>
    <t xml:space="preserve">  Directa </t>
  </si>
  <si>
    <t xml:space="preserve">     Bogota Humana</t>
  </si>
  <si>
    <t xml:space="preserve">     Bogota Mejor para Todos</t>
  </si>
  <si>
    <t xml:space="preserve">  Transferencias para inversión</t>
  </si>
  <si>
    <t xml:space="preserve">Disponibilidad final </t>
  </si>
  <si>
    <t>EAB</t>
  </si>
  <si>
    <t>Transmilenio</t>
  </si>
  <si>
    <t>Metrovivienda</t>
  </si>
  <si>
    <t>Aguas de Bogotá</t>
  </si>
  <si>
    <t>Lotería de Bogotá</t>
  </si>
  <si>
    <t>ERU</t>
  </si>
  <si>
    <t>Canal Capital</t>
  </si>
  <si>
    <t>Presupuesto EICD</t>
  </si>
  <si>
    <t xml:space="preserve">Nación </t>
  </si>
  <si>
    <t xml:space="preserve">Municipios </t>
  </si>
  <si>
    <t>Total Transferencias</t>
  </si>
  <si>
    <t>Recursos del crédito</t>
  </si>
  <si>
    <t>Rendimientos por operaciones financieras</t>
  </si>
  <si>
    <t>Aportes de capital</t>
  </si>
  <si>
    <t>Recursos de titularización</t>
  </si>
  <si>
    <t>Otros recursos de capital</t>
  </si>
  <si>
    <t>Empresa de Renovación Urbana</t>
  </si>
  <si>
    <t>Canal capital</t>
  </si>
  <si>
    <t xml:space="preserve">Aguas de Bogotá </t>
  </si>
  <si>
    <t>Total Presupuesto Gastos 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</si>
</sst>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#,##0.000000"/>
    <numFmt numFmtId="169" formatCode="_-* #,##0.0_-;\-* #,##0.0_-;_-* &quot;-&quot;??_-;_-@_-"/>
    <numFmt numFmtId="170" formatCode="_(* #,##0.0_);_(* \(#,##0.0\);_(* &quot;-&quot;??_);_(@_)"/>
    <numFmt numFmtId="171" formatCode="_ * #,##0.00_ ;_ * \-#,##0.00_ ;_ * &quot;-&quot;??_ ;_ @_ "/>
    <numFmt numFmtId="172" formatCode="_ * #,##0_ ;_ * \-#,##0_ ;_ * &quot;-&quot;??_ ;_ @_ "/>
    <numFmt numFmtId="173" formatCode="_ * #,##0.0_ ;_ * \-#,##0.0_ ;_ * &quot;-&quot;??_ ;_ @_ "/>
    <numFmt numFmtId="174" formatCode="_ * #,##0.000_ ;_ * \-#,##0.000_ ;_ * &quot;-&quot;??_ ;_ @_ "/>
    <numFmt numFmtId="175" formatCode="_(* #,##0_);_(* \(#,##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9"/>
      <color theme="1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Batang"/>
      <family val="1"/>
    </font>
    <font>
      <sz val="11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6"/>
      <color rgb="FFFF0000"/>
      <name val="Arial"/>
      <family val="2"/>
    </font>
    <font>
      <b/>
      <sz val="11"/>
      <color indexed="8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0"/>
      <color theme="3" tint="-0.499984740745262"/>
      <name val="Verdana"/>
      <family val="2"/>
    </font>
    <font>
      <sz val="8"/>
      <color theme="1"/>
      <name val="Verdana"/>
      <family val="2"/>
    </font>
    <font>
      <sz val="10"/>
      <color theme="2" tint="-0.499984740745262"/>
      <name val="Verdana"/>
      <family val="2"/>
    </font>
    <font>
      <sz val="14"/>
      <color theme="1"/>
      <name val="Verdana"/>
      <family val="2"/>
    </font>
    <font>
      <b/>
      <sz val="14"/>
      <name val="Verdana"/>
      <family val="2"/>
    </font>
    <font>
      <sz val="9"/>
      <color indexed="8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/>
    <xf numFmtId="171" fontId="50" fillId="0" borderId="0" applyFont="0" applyFill="0" applyBorder="0" applyAlignment="0" applyProtection="0"/>
    <xf numFmtId="9" fontId="50" fillId="0" borderId="0" applyFont="0" applyFill="0" applyBorder="0" applyAlignment="0" applyProtection="0"/>
  </cellStyleXfs>
  <cellXfs count="774"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Border="1"/>
    <xf numFmtId="168" fontId="7" fillId="3" borderId="0" xfId="0" applyNumberFormat="1" applyFont="1" applyFill="1" applyBorder="1" applyAlignment="1">
      <alignment vertical="center"/>
    </xf>
    <xf numFmtId="168" fontId="0" fillId="3" borderId="0" xfId="0" applyNumberFormat="1" applyFill="1" applyBorder="1"/>
    <xf numFmtId="168" fontId="8" fillId="3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0" fillId="0" borderId="0" xfId="0" applyNumberFormat="1"/>
    <xf numFmtId="0" fontId="14" fillId="0" borderId="0" xfId="0" applyFont="1"/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3" fontId="0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14" borderId="3" xfId="0" applyFont="1" applyFill="1" applyBorder="1" applyAlignment="1">
      <alignment vertical="center"/>
    </xf>
    <xf numFmtId="3" fontId="19" fillId="14" borderId="3" xfId="0" applyNumberFormat="1" applyFont="1" applyFill="1" applyBorder="1" applyAlignment="1">
      <alignment vertical="center"/>
    </xf>
    <xf numFmtId="3" fontId="21" fillId="16" borderId="3" xfId="0" applyNumberFormat="1" applyFont="1" applyFill="1" applyBorder="1" applyAlignment="1">
      <alignment vertical="center"/>
    </xf>
    <xf numFmtId="165" fontId="19" fillId="14" borderId="4" xfId="0" applyNumberFormat="1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3" fontId="22" fillId="3" borderId="7" xfId="0" applyNumberFormat="1" applyFont="1" applyFill="1" applyBorder="1" applyAlignment="1">
      <alignment vertical="center"/>
    </xf>
    <xf numFmtId="3" fontId="23" fillId="16" borderId="7" xfId="0" applyNumberFormat="1" applyFont="1" applyFill="1" applyBorder="1" applyAlignment="1">
      <alignment vertical="center"/>
    </xf>
    <xf numFmtId="165" fontId="22" fillId="3" borderId="0" xfId="0" applyNumberFormat="1" applyFont="1" applyFill="1" applyBorder="1" applyAlignment="1">
      <alignment vertical="center"/>
    </xf>
    <xf numFmtId="3" fontId="19" fillId="14" borderId="1" xfId="0" applyNumberFormat="1" applyFont="1" applyFill="1" applyBorder="1" applyAlignment="1">
      <alignment vertical="center"/>
    </xf>
    <xf numFmtId="3" fontId="18" fillId="3" borderId="0" xfId="0" applyNumberFormat="1" applyFont="1" applyFill="1" applyAlignment="1">
      <alignment vertical="center"/>
    </xf>
    <xf numFmtId="3" fontId="22" fillId="0" borderId="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23" fillId="0" borderId="8" xfId="0" applyNumberFormat="1" applyFont="1" applyFill="1" applyBorder="1" applyAlignment="1">
      <alignment vertical="center"/>
    </xf>
    <xf numFmtId="3" fontId="23" fillId="0" borderId="7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165" fontId="19" fillId="14" borderId="4" xfId="0" applyNumberFormat="1" applyFont="1" applyFill="1" applyBorder="1" applyAlignment="1">
      <alignment horizontal="right" vertical="center"/>
    </xf>
    <xf numFmtId="3" fontId="21" fillId="14" borderId="3" xfId="0" applyNumberFormat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166" fontId="17" fillId="7" borderId="3" xfId="0" applyNumberFormat="1" applyFont="1" applyFill="1" applyBorder="1" applyAlignment="1">
      <alignment horizontal="justify" vertical="center" wrapText="1"/>
    </xf>
    <xf numFmtId="3" fontId="17" fillId="7" borderId="3" xfId="1" applyNumberFormat="1" applyFont="1" applyFill="1" applyBorder="1" applyAlignment="1">
      <alignment vertical="center"/>
    </xf>
    <xf numFmtId="165" fontId="19" fillId="7" borderId="4" xfId="0" applyNumberFormat="1" applyFont="1" applyFill="1" applyBorder="1" applyAlignment="1">
      <alignment vertical="center"/>
    </xf>
    <xf numFmtId="3" fontId="22" fillId="17" borderId="7" xfId="0" applyNumberFormat="1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vertical="center"/>
    </xf>
    <xf numFmtId="3" fontId="20" fillId="3" borderId="7" xfId="0" applyNumberFormat="1" applyFont="1" applyFill="1" applyBorder="1" applyAlignment="1">
      <alignment vertical="center"/>
    </xf>
    <xf numFmtId="3" fontId="20" fillId="3" borderId="0" xfId="0" applyNumberFormat="1" applyFont="1" applyFill="1" applyBorder="1" applyAlignment="1">
      <alignment vertical="center"/>
    </xf>
    <xf numFmtId="3" fontId="20" fillId="17" borderId="7" xfId="0" applyNumberFormat="1" applyFont="1" applyFill="1" applyBorder="1" applyAlignment="1">
      <alignment vertical="center"/>
    </xf>
    <xf numFmtId="165" fontId="20" fillId="3" borderId="0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0" fontId="20" fillId="3" borderId="10" xfId="0" applyFont="1" applyFill="1" applyBorder="1" applyAlignment="1">
      <alignment vertical="center"/>
    </xf>
    <xf numFmtId="3" fontId="22" fillId="3" borderId="9" xfId="0" applyNumberFormat="1" applyFont="1" applyFill="1" applyBorder="1" applyAlignment="1">
      <alignment vertical="center"/>
    </xf>
    <xf numFmtId="3" fontId="22" fillId="3" borderId="12" xfId="0" applyNumberFormat="1" applyFont="1" applyFill="1" applyBorder="1" applyAlignment="1">
      <alignment vertical="center"/>
    </xf>
    <xf numFmtId="3" fontId="22" fillId="17" borderId="9" xfId="0" applyNumberFormat="1" applyFont="1" applyFill="1" applyBorder="1" applyAlignment="1">
      <alignment vertical="center"/>
    </xf>
    <xf numFmtId="165" fontId="22" fillId="3" borderId="12" xfId="0" applyNumberFormat="1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166" fontId="17" fillId="0" borderId="0" xfId="0" applyNumberFormat="1" applyFont="1" applyFill="1" applyBorder="1" applyAlignment="1">
      <alignment horizontal="justify" vertical="center" wrapText="1"/>
    </xf>
    <xf numFmtId="165" fontId="22" fillId="3" borderId="7" xfId="0" applyNumberFormat="1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3" borderId="6" xfId="2" applyFont="1" applyFill="1" applyBorder="1" applyAlignment="1">
      <alignment vertical="center"/>
    </xf>
    <xf numFmtId="3" fontId="22" fillId="3" borderId="7" xfId="2" applyNumberFormat="1" applyFont="1" applyFill="1" applyBorder="1" applyAlignment="1">
      <alignment vertical="center"/>
    </xf>
    <xf numFmtId="3" fontId="22" fillId="3" borderId="0" xfId="2" applyNumberFormat="1" applyFont="1" applyFill="1" applyBorder="1" applyAlignment="1">
      <alignment vertical="center"/>
    </xf>
    <xf numFmtId="165" fontId="22" fillId="3" borderId="7" xfId="2" applyNumberFormat="1" applyFont="1" applyFill="1" applyBorder="1" applyAlignment="1">
      <alignment vertical="center"/>
    </xf>
    <xf numFmtId="165" fontId="20" fillId="3" borderId="7" xfId="0" applyNumberFormat="1" applyFont="1" applyFill="1" applyBorder="1" applyAlignment="1">
      <alignment vertical="center"/>
    </xf>
    <xf numFmtId="3" fontId="20" fillId="0" borderId="7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3" fontId="20" fillId="0" borderId="9" xfId="0" applyNumberFormat="1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6" xfId="0" applyFont="1" applyFill="1" applyBorder="1"/>
    <xf numFmtId="0" fontId="22" fillId="0" borderId="7" xfId="0" applyFont="1" applyFill="1" applyBorder="1" applyAlignment="1">
      <alignment vertical="center"/>
    </xf>
    <xf numFmtId="0" fontId="22" fillId="3" borderId="7" xfId="0" applyFont="1" applyFill="1" applyBorder="1" applyAlignment="1">
      <alignment vertical="center"/>
    </xf>
    <xf numFmtId="0" fontId="22" fillId="3" borderId="0" xfId="0" applyFont="1" applyFill="1" applyBorder="1"/>
    <xf numFmtId="165" fontId="17" fillId="3" borderId="0" xfId="0" applyNumberFormat="1" applyFont="1" applyFill="1" applyBorder="1" applyAlignment="1">
      <alignment vertical="center"/>
    </xf>
    <xf numFmtId="169" fontId="22" fillId="3" borderId="7" xfId="1" applyNumberFormat="1" applyFont="1" applyFill="1" applyBorder="1" applyAlignment="1">
      <alignment vertical="center"/>
    </xf>
    <xf numFmtId="169" fontId="22" fillId="0" borderId="7" xfId="1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left" vertical="center"/>
    </xf>
    <xf numFmtId="3" fontId="0" fillId="3" borderId="0" xfId="0" applyNumberFormat="1" applyFont="1" applyFill="1" applyBorder="1" applyAlignment="1">
      <alignment vertical="center"/>
    </xf>
    <xf numFmtId="0" fontId="0" fillId="3" borderId="0" xfId="0" applyFont="1" applyFill="1" applyBorder="1"/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66" fontId="28" fillId="3" borderId="0" xfId="0" applyNumberFormat="1" applyFont="1" applyFill="1" applyBorder="1" applyAlignment="1">
      <alignment horizontal="justify" vertical="center" wrapText="1"/>
    </xf>
    <xf numFmtId="3" fontId="28" fillId="3" borderId="0" xfId="1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5" fontId="28" fillId="3" borderId="0" xfId="0" applyNumberFormat="1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/>
    </xf>
    <xf numFmtId="0" fontId="30" fillId="3" borderId="0" xfId="0" applyFont="1" applyFill="1"/>
    <xf numFmtId="0" fontId="30" fillId="0" borderId="0" xfId="0" applyFont="1"/>
    <xf numFmtId="0" fontId="30" fillId="0" borderId="0" xfId="0" applyFont="1" applyFill="1"/>
    <xf numFmtId="0" fontId="31" fillId="3" borderId="0" xfId="0" applyFont="1" applyFill="1"/>
    <xf numFmtId="0" fontId="31" fillId="0" borderId="0" xfId="0" applyFont="1"/>
    <xf numFmtId="0" fontId="32" fillId="3" borderId="0" xfId="0" applyFont="1" applyFill="1" applyAlignment="1">
      <alignment vertical="center"/>
    </xf>
    <xf numFmtId="166" fontId="0" fillId="3" borderId="0" xfId="0" applyNumberFormat="1" applyFont="1" applyFill="1" applyAlignment="1">
      <alignment vertical="center"/>
    </xf>
    <xf numFmtId="0" fontId="14" fillId="24" borderId="0" xfId="0" applyFont="1" applyFill="1"/>
    <xf numFmtId="0" fontId="0" fillId="24" borderId="0" xfId="0" applyFill="1"/>
    <xf numFmtId="3" fontId="31" fillId="0" borderId="0" xfId="0" applyNumberFormat="1" applyFont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170" fontId="4" fillId="5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167" fontId="7" fillId="0" borderId="3" xfId="1" applyNumberFormat="1" applyFont="1" applyBorder="1" applyAlignment="1">
      <alignment vertical="center"/>
    </xf>
    <xf numFmtId="170" fontId="7" fillId="0" borderId="3" xfId="1" applyNumberFormat="1" applyFont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167" fontId="8" fillId="5" borderId="3" xfId="1" applyNumberFormat="1" applyFont="1" applyFill="1" applyBorder="1" applyAlignment="1">
      <alignment vertical="center"/>
    </xf>
    <xf numFmtId="170" fontId="8" fillId="5" borderId="3" xfId="1" applyNumberFormat="1" applyFont="1" applyFill="1" applyBorder="1" applyAlignment="1">
      <alignment vertical="center"/>
    </xf>
    <xf numFmtId="167" fontId="7" fillId="0" borderId="0" xfId="1" applyNumberFormat="1" applyFont="1" applyAlignment="1">
      <alignment vertical="center"/>
    </xf>
    <xf numFmtId="170" fontId="7" fillId="0" borderId="0" xfId="1" applyNumberFormat="1" applyFont="1" applyAlignment="1">
      <alignment vertical="center"/>
    </xf>
    <xf numFmtId="0" fontId="1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horizontal="left" vertical="center" readingOrder="1"/>
    </xf>
    <xf numFmtId="3" fontId="7" fillId="0" borderId="3" xfId="0" applyNumberFormat="1" applyFont="1" applyBorder="1" applyAlignment="1">
      <alignment vertical="center"/>
    </xf>
    <xf numFmtId="3" fontId="8" fillId="5" borderId="3" xfId="0" applyNumberFormat="1" applyFont="1" applyFill="1" applyBorder="1" applyAlignment="1">
      <alignment vertical="center"/>
    </xf>
    <xf numFmtId="170" fontId="7" fillId="5" borderId="3" xfId="1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70" fontId="7" fillId="0" borderId="0" xfId="1" applyNumberFormat="1" applyFont="1" applyFill="1" applyBorder="1" applyAlignment="1">
      <alignment vertical="center"/>
    </xf>
    <xf numFmtId="170" fontId="7" fillId="23" borderId="3" xfId="1" applyNumberFormat="1" applyFont="1" applyFill="1" applyBorder="1" applyAlignment="1">
      <alignment vertical="center"/>
    </xf>
    <xf numFmtId="169" fontId="8" fillId="5" borderId="3" xfId="1" applyNumberFormat="1" applyFont="1" applyFill="1" applyBorder="1" applyAlignment="1">
      <alignment vertical="center"/>
    </xf>
    <xf numFmtId="3" fontId="4" fillId="5" borderId="3" xfId="0" applyNumberFormat="1" applyFont="1" applyFill="1" applyBorder="1" applyAlignment="1">
      <alignment horizontal="center" vertical="center" wrapText="1"/>
    </xf>
    <xf numFmtId="0" fontId="7" fillId="24" borderId="0" xfId="0" applyFont="1" applyFill="1" applyAlignment="1">
      <alignment vertical="center"/>
    </xf>
    <xf numFmtId="167" fontId="7" fillId="24" borderId="0" xfId="1" applyNumberFormat="1" applyFont="1" applyFill="1" applyAlignment="1">
      <alignment vertical="center"/>
    </xf>
    <xf numFmtId="170" fontId="7" fillId="24" borderId="0" xfId="1" applyNumberFormat="1" applyFont="1" applyFill="1" applyAlignment="1">
      <alignment vertical="center"/>
    </xf>
    <xf numFmtId="167" fontId="8" fillId="0" borderId="0" xfId="1" applyNumberFormat="1" applyFont="1" applyAlignment="1">
      <alignment vertical="center"/>
    </xf>
    <xf numFmtId="170" fontId="7" fillId="19" borderId="3" xfId="1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vertical="center"/>
    </xf>
    <xf numFmtId="169" fontId="8" fillId="23" borderId="3" xfId="1" applyNumberFormat="1" applyFont="1" applyFill="1" applyBorder="1" applyAlignment="1">
      <alignment vertical="center"/>
    </xf>
    <xf numFmtId="167" fontId="8" fillId="23" borderId="3" xfId="1" applyNumberFormat="1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3" fontId="22" fillId="0" borderId="0" xfId="0" applyNumberFormat="1" applyFont="1"/>
    <xf numFmtId="166" fontId="22" fillId="3" borderId="0" xfId="0" applyNumberFormat="1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 wrapText="1"/>
    </xf>
    <xf numFmtId="3" fontId="17" fillId="0" borderId="0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165" fontId="22" fillId="0" borderId="7" xfId="0" applyNumberFormat="1" applyFont="1" applyFill="1" applyBorder="1" applyAlignment="1">
      <alignment vertical="center"/>
    </xf>
    <xf numFmtId="0" fontId="22" fillId="3" borderId="3" xfId="0" applyFont="1" applyFill="1" applyBorder="1"/>
    <xf numFmtId="0" fontId="22" fillId="3" borderId="3" xfId="0" applyFont="1" applyFill="1" applyBorder="1" applyAlignment="1">
      <alignment horizontal="left"/>
    </xf>
    <xf numFmtId="3" fontId="22" fillId="3" borderId="6" xfId="0" applyNumberFormat="1" applyFont="1" applyFill="1" applyBorder="1" applyAlignment="1">
      <alignment vertical="center"/>
    </xf>
    <xf numFmtId="3" fontId="26" fillId="3" borderId="6" xfId="0" applyNumberFormat="1" applyFont="1" applyFill="1" applyBorder="1" applyAlignment="1">
      <alignment vertical="center"/>
    </xf>
    <xf numFmtId="0" fontId="38" fillId="18" borderId="0" xfId="5" applyFont="1" applyFill="1" applyBorder="1" applyAlignment="1">
      <alignment vertical="center"/>
    </xf>
    <xf numFmtId="3" fontId="32" fillId="0" borderId="0" xfId="0" applyNumberFormat="1" applyFont="1"/>
    <xf numFmtId="166" fontId="32" fillId="3" borderId="0" xfId="0" applyNumberFormat="1" applyFont="1" applyFill="1" applyAlignment="1">
      <alignment vertical="center"/>
    </xf>
    <xf numFmtId="0" fontId="20" fillId="3" borderId="13" xfId="0" applyFont="1" applyFill="1" applyBorder="1" applyAlignment="1">
      <alignment vertical="center"/>
    </xf>
    <xf numFmtId="0" fontId="19" fillId="9" borderId="4" xfId="0" applyFont="1" applyFill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7" fillId="10" borderId="4" xfId="0" applyFont="1" applyFill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8" borderId="4" xfId="0" applyFont="1" applyFill="1" applyBorder="1" applyAlignment="1">
      <alignment vertical="center"/>
    </xf>
    <xf numFmtId="0" fontId="19" fillId="22" borderId="3" xfId="0" applyFont="1" applyFill="1" applyBorder="1" applyAlignment="1">
      <alignment horizontal="center" vertical="center" wrapText="1"/>
    </xf>
    <xf numFmtId="0" fontId="19" fillId="21" borderId="3" xfId="0" applyFont="1" applyFill="1" applyBorder="1" applyAlignment="1">
      <alignment vertical="center"/>
    </xf>
    <xf numFmtId="3" fontId="19" fillId="21" borderId="3" xfId="0" applyNumberFormat="1" applyFont="1" applyFill="1" applyBorder="1" applyAlignment="1">
      <alignment vertical="center"/>
    </xf>
    <xf numFmtId="165" fontId="19" fillId="21" borderId="4" xfId="0" applyNumberFormat="1" applyFont="1" applyFill="1" applyBorder="1" applyAlignment="1">
      <alignment vertical="center"/>
    </xf>
    <xf numFmtId="166" fontId="19" fillId="21" borderId="3" xfId="0" applyNumberFormat="1" applyFont="1" applyFill="1" applyBorder="1" applyAlignment="1">
      <alignment vertical="center"/>
    </xf>
    <xf numFmtId="3" fontId="27" fillId="21" borderId="3" xfId="0" applyNumberFormat="1" applyFont="1" applyFill="1" applyBorder="1" applyAlignment="1">
      <alignment vertical="center"/>
    </xf>
    <xf numFmtId="165" fontId="27" fillId="21" borderId="3" xfId="0" applyNumberFormat="1" applyFont="1" applyFill="1" applyBorder="1" applyAlignment="1">
      <alignment vertical="center"/>
    </xf>
    <xf numFmtId="166" fontId="17" fillId="21" borderId="3" xfId="0" applyNumberFormat="1" applyFont="1" applyFill="1" applyBorder="1" applyAlignment="1">
      <alignment horizontal="justify" vertical="center" wrapText="1"/>
    </xf>
    <xf numFmtId="0" fontId="19" fillId="22" borderId="4" xfId="0" applyFont="1" applyFill="1" applyBorder="1" applyAlignment="1">
      <alignment horizontal="center" vertical="center" wrapText="1"/>
    </xf>
    <xf numFmtId="0" fontId="19" fillId="22" borderId="11" xfId="0" applyFont="1" applyFill="1" applyBorder="1" applyAlignment="1">
      <alignment horizontal="center" vertical="center" wrapText="1"/>
    </xf>
    <xf numFmtId="0" fontId="19" fillId="22" borderId="3" xfId="0" applyFont="1" applyFill="1" applyBorder="1" applyAlignment="1">
      <alignment horizontal="center" vertical="center"/>
    </xf>
    <xf numFmtId="166" fontId="17" fillId="22" borderId="4" xfId="0" applyNumberFormat="1" applyFont="1" applyFill="1" applyBorder="1" applyAlignment="1">
      <alignment horizontal="center" vertical="center" wrapText="1"/>
    </xf>
    <xf numFmtId="3" fontId="17" fillId="22" borderId="3" xfId="1" applyNumberFormat="1" applyFont="1" applyFill="1" applyBorder="1" applyAlignment="1">
      <alignment vertical="center"/>
    </xf>
    <xf numFmtId="3" fontId="17" fillId="22" borderId="11" xfId="1" applyNumberFormat="1" applyFont="1" applyFill="1" applyBorder="1" applyAlignment="1">
      <alignment vertical="center"/>
    </xf>
    <xf numFmtId="3" fontId="19" fillId="22" borderId="3" xfId="0" applyNumberFormat="1" applyFont="1" applyFill="1" applyBorder="1" applyAlignment="1">
      <alignment vertical="center"/>
    </xf>
    <xf numFmtId="165" fontId="19" fillId="22" borderId="3" xfId="0" applyNumberFormat="1" applyFont="1" applyFill="1" applyBorder="1" applyAlignment="1">
      <alignment vertical="center"/>
    </xf>
    <xf numFmtId="166" fontId="19" fillId="22" borderId="3" xfId="0" applyNumberFormat="1" applyFont="1" applyFill="1" applyBorder="1" applyAlignment="1">
      <alignment vertical="center"/>
    </xf>
    <xf numFmtId="0" fontId="27" fillId="22" borderId="3" xfId="0" applyFont="1" applyFill="1" applyBorder="1" applyAlignment="1">
      <alignment horizontal="center" vertical="center" wrapText="1"/>
    </xf>
    <xf numFmtId="3" fontId="17" fillId="22" borderId="4" xfId="0" applyNumberFormat="1" applyFont="1" applyFill="1" applyBorder="1" applyAlignment="1">
      <alignment horizontal="center" vertical="center"/>
    </xf>
    <xf numFmtId="0" fontId="19" fillId="22" borderId="4" xfId="0" applyFont="1" applyFill="1" applyBorder="1" applyAlignment="1">
      <alignment horizontal="center" vertical="center"/>
    </xf>
    <xf numFmtId="3" fontId="17" fillId="22" borderId="3" xfId="0" applyNumberFormat="1" applyFont="1" applyFill="1" applyBorder="1" applyAlignment="1">
      <alignment vertical="center"/>
    </xf>
    <xf numFmtId="166" fontId="17" fillId="22" borderId="3" xfId="0" applyNumberFormat="1" applyFont="1" applyFill="1" applyBorder="1" applyAlignment="1">
      <alignment vertical="center"/>
    </xf>
    <xf numFmtId="166" fontId="17" fillId="22" borderId="5" xfId="0" applyNumberFormat="1" applyFont="1" applyFill="1" applyBorder="1" applyAlignment="1">
      <alignment vertical="center"/>
    </xf>
    <xf numFmtId="0" fontId="17" fillId="22" borderId="3" xfId="0" applyFont="1" applyFill="1" applyBorder="1" applyAlignment="1">
      <alignment horizontal="center" vertical="center"/>
    </xf>
    <xf numFmtId="165" fontId="17" fillId="22" borderId="3" xfId="0" applyNumberFormat="1" applyFont="1" applyFill="1" applyBorder="1" applyAlignment="1">
      <alignment vertical="center"/>
    </xf>
    <xf numFmtId="3" fontId="27" fillId="9" borderId="3" xfId="0" applyNumberFormat="1" applyFont="1" applyFill="1" applyBorder="1" applyAlignment="1">
      <alignment vertical="center"/>
    </xf>
    <xf numFmtId="165" fontId="27" fillId="9" borderId="3" xfId="0" applyNumberFormat="1" applyFont="1" applyFill="1" applyBorder="1" applyAlignment="1">
      <alignment vertical="center"/>
    </xf>
    <xf numFmtId="3" fontId="27" fillId="10" borderId="3" xfId="0" applyNumberFormat="1" applyFont="1" applyFill="1" applyBorder="1" applyAlignment="1">
      <alignment vertical="center"/>
    </xf>
    <xf numFmtId="165" fontId="27" fillId="10" borderId="3" xfId="0" applyNumberFormat="1" applyFont="1" applyFill="1" applyBorder="1" applyAlignment="1">
      <alignment vertical="center"/>
    </xf>
    <xf numFmtId="3" fontId="27" fillId="8" borderId="3" xfId="0" applyNumberFormat="1" applyFont="1" applyFill="1" applyBorder="1" applyAlignment="1">
      <alignment vertical="center"/>
    </xf>
    <xf numFmtId="165" fontId="27" fillId="8" borderId="3" xfId="0" applyNumberFormat="1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3" fontId="19" fillId="14" borderId="9" xfId="0" applyNumberFormat="1" applyFont="1" applyFill="1" applyBorder="1" applyAlignment="1">
      <alignment vertical="center"/>
    </xf>
    <xf numFmtId="3" fontId="21" fillId="16" borderId="9" xfId="0" applyNumberFormat="1" applyFont="1" applyFill="1" applyBorder="1" applyAlignment="1">
      <alignment vertical="center"/>
    </xf>
    <xf numFmtId="165" fontId="19" fillId="14" borderId="10" xfId="0" applyNumberFormat="1" applyFont="1" applyFill="1" applyBorder="1" applyAlignment="1">
      <alignment vertical="center"/>
    </xf>
    <xf numFmtId="3" fontId="21" fillId="7" borderId="3" xfId="0" applyNumberFormat="1" applyFont="1" applyFill="1" applyBorder="1" applyAlignment="1">
      <alignment vertical="center"/>
    </xf>
    <xf numFmtId="165" fontId="27" fillId="7" borderId="3" xfId="0" applyNumberFormat="1" applyFont="1" applyFill="1" applyBorder="1" applyAlignment="1">
      <alignment vertical="center"/>
    </xf>
    <xf numFmtId="3" fontId="40" fillId="3" borderId="7" xfId="0" applyNumberFormat="1" applyFont="1" applyFill="1" applyBorder="1" applyAlignment="1">
      <alignment vertical="center"/>
    </xf>
    <xf numFmtId="3" fontId="26" fillId="3" borderId="7" xfId="0" applyNumberFormat="1" applyFont="1" applyFill="1" applyBorder="1" applyAlignment="1">
      <alignment vertical="center"/>
    </xf>
    <xf numFmtId="3" fontId="17" fillId="16" borderId="3" xfId="0" applyNumberFormat="1" applyFont="1" applyFill="1" applyBorder="1" applyAlignment="1">
      <alignment vertical="center"/>
    </xf>
    <xf numFmtId="165" fontId="26" fillId="3" borderId="0" xfId="0" applyNumberFormat="1" applyFont="1" applyFill="1" applyBorder="1" applyAlignment="1">
      <alignment vertical="center"/>
    </xf>
    <xf numFmtId="3" fontId="26" fillId="16" borderId="7" xfId="0" applyNumberFormat="1" applyFont="1" applyFill="1" applyBorder="1" applyAlignment="1">
      <alignment vertical="center"/>
    </xf>
    <xf numFmtId="3" fontId="26" fillId="0" borderId="7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19" fillId="22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7" fillId="22" borderId="3" xfId="0" applyFont="1" applyFill="1" applyBorder="1"/>
    <xf numFmtId="3" fontId="27" fillId="22" borderId="3" xfId="0" applyNumberFormat="1" applyFont="1" applyFill="1" applyBorder="1" applyAlignment="1">
      <alignment vertical="center"/>
    </xf>
    <xf numFmtId="165" fontId="27" fillId="22" borderId="3" xfId="0" applyNumberFormat="1" applyFont="1" applyFill="1" applyBorder="1" applyAlignment="1">
      <alignment vertical="center"/>
    </xf>
    <xf numFmtId="0" fontId="17" fillId="22" borderId="3" xfId="0" applyFont="1" applyFill="1" applyBorder="1" applyAlignment="1">
      <alignment vertical="center"/>
    </xf>
    <xf numFmtId="4" fontId="19" fillId="22" borderId="3" xfId="0" applyNumberFormat="1" applyFont="1" applyFill="1" applyBorder="1" applyAlignment="1">
      <alignment vertical="center"/>
    </xf>
    <xf numFmtId="3" fontId="27" fillId="22" borderId="11" xfId="0" applyNumberFormat="1" applyFont="1" applyFill="1" applyBorder="1" applyAlignment="1">
      <alignment vertical="center"/>
    </xf>
    <xf numFmtId="3" fontId="27" fillId="22" borderId="5" xfId="0" applyNumberFormat="1" applyFont="1" applyFill="1" applyBorder="1" applyAlignment="1">
      <alignment vertical="center"/>
    </xf>
    <xf numFmtId="3" fontId="27" fillId="22" borderId="4" xfId="0" applyNumberFormat="1" applyFont="1" applyFill="1" applyBorder="1" applyAlignment="1">
      <alignment vertical="center"/>
    </xf>
    <xf numFmtId="0" fontId="19" fillId="4" borderId="3" xfId="6" applyFont="1" applyFill="1" applyBorder="1" applyAlignment="1">
      <alignment horizontal="center" vertical="center"/>
    </xf>
    <xf numFmtId="0" fontId="19" fillId="4" borderId="3" xfId="6" applyFont="1" applyFill="1" applyBorder="1" applyAlignment="1">
      <alignment horizontal="center" vertical="center" wrapText="1"/>
    </xf>
    <xf numFmtId="0" fontId="19" fillId="4" borderId="1" xfId="6" applyFont="1" applyFill="1" applyBorder="1" applyAlignment="1">
      <alignment horizontal="center" vertical="center" wrapText="1"/>
    </xf>
    <xf numFmtId="0" fontId="27" fillId="9" borderId="4" xfId="6" applyFont="1" applyFill="1" applyBorder="1" applyAlignment="1">
      <alignment vertical="center"/>
    </xf>
    <xf numFmtId="3" fontId="27" fillId="9" borderId="3" xfId="7" applyNumberFormat="1" applyFont="1" applyFill="1" applyBorder="1" applyAlignment="1">
      <alignment vertical="center"/>
    </xf>
    <xf numFmtId="0" fontId="20" fillId="11" borderId="13" xfId="6" applyFont="1" applyFill="1" applyBorder="1" applyAlignment="1">
      <alignment vertical="center"/>
    </xf>
    <xf numFmtId="3" fontId="22" fillId="11" borderId="1" xfId="7" applyNumberFormat="1" applyFont="1" applyFill="1" applyBorder="1" applyAlignment="1">
      <alignment vertical="center"/>
    </xf>
    <xf numFmtId="0" fontId="20" fillId="3" borderId="6" xfId="6" applyFont="1" applyFill="1" applyBorder="1" applyAlignment="1">
      <alignment vertical="center"/>
    </xf>
    <xf numFmtId="3" fontId="22" fillId="3" borderId="7" xfId="7" applyNumberFormat="1" applyFont="1" applyFill="1" applyBorder="1" applyAlignment="1">
      <alignment vertical="center"/>
    </xf>
    <xf numFmtId="3" fontId="22" fillId="3" borderId="0" xfId="7" applyNumberFormat="1" applyFont="1" applyFill="1" applyBorder="1" applyAlignment="1">
      <alignment vertical="center"/>
    </xf>
    <xf numFmtId="0" fontId="20" fillId="12" borderId="7" xfId="6" applyFont="1" applyFill="1" applyBorder="1" applyAlignment="1">
      <alignment vertical="center"/>
    </xf>
    <xf numFmtId="3" fontId="22" fillId="12" borderId="7" xfId="7" applyNumberFormat="1" applyFont="1" applyFill="1" applyBorder="1" applyAlignment="1">
      <alignment vertical="center"/>
    </xf>
    <xf numFmtId="0" fontId="20" fillId="8" borderId="6" xfId="6" applyFont="1" applyFill="1" applyBorder="1" applyAlignment="1">
      <alignment vertical="center"/>
    </xf>
    <xf numFmtId="3" fontId="22" fillId="8" borderId="7" xfId="7" applyNumberFormat="1" applyFont="1" applyFill="1" applyBorder="1" applyAlignment="1">
      <alignment vertical="center"/>
    </xf>
    <xf numFmtId="3" fontId="22" fillId="8" borderId="0" xfId="7" applyNumberFormat="1" applyFont="1" applyFill="1" applyBorder="1" applyAlignment="1">
      <alignment vertical="center"/>
    </xf>
    <xf numFmtId="0" fontId="20" fillId="15" borderId="6" xfId="6" applyFont="1" applyFill="1" applyBorder="1" applyAlignment="1">
      <alignment vertical="center"/>
    </xf>
    <xf numFmtId="3" fontId="22" fillId="15" borderId="7" xfId="7" applyNumberFormat="1" applyFont="1" applyFill="1" applyBorder="1" applyAlignment="1">
      <alignment vertical="center"/>
    </xf>
    <xf numFmtId="0" fontId="20" fillId="13" borderId="7" xfId="6" applyFont="1" applyFill="1" applyBorder="1" applyAlignment="1">
      <alignment vertical="center"/>
    </xf>
    <xf numFmtId="3" fontId="22" fillId="13" borderId="7" xfId="7" applyNumberFormat="1" applyFont="1" applyFill="1" applyBorder="1" applyAlignment="1">
      <alignment vertical="center"/>
    </xf>
    <xf numFmtId="3" fontId="22" fillId="13" borderId="0" xfId="7" applyNumberFormat="1" applyFont="1" applyFill="1" applyBorder="1" applyAlignment="1">
      <alignment vertical="center"/>
    </xf>
    <xf numFmtId="0" fontId="20" fillId="12" borderId="6" xfId="6" applyFont="1" applyFill="1" applyBorder="1" applyAlignment="1">
      <alignment vertical="center"/>
    </xf>
    <xf numFmtId="0" fontId="27" fillId="9" borderId="4" xfId="6" applyFont="1" applyFill="1" applyBorder="1"/>
    <xf numFmtId="3" fontId="17" fillId="9" borderId="3" xfId="8" applyNumberFormat="1" applyFont="1" applyFill="1" applyBorder="1" applyAlignment="1">
      <alignment vertical="center"/>
    </xf>
    <xf numFmtId="3" fontId="22" fillId="3" borderId="0" xfId="0" applyNumberFormat="1" applyFont="1" applyFill="1" applyBorder="1"/>
    <xf numFmtId="0" fontId="22" fillId="3" borderId="13" xfId="6" applyFont="1" applyFill="1" applyBorder="1" applyAlignment="1">
      <alignment vertical="center"/>
    </xf>
    <xf numFmtId="3" fontId="20" fillId="3" borderId="1" xfId="6" applyNumberFormat="1" applyFont="1" applyFill="1" applyBorder="1" applyAlignment="1">
      <alignment vertical="center"/>
    </xf>
    <xf numFmtId="3" fontId="20" fillId="3" borderId="2" xfId="6" applyNumberFormat="1" applyFont="1" applyFill="1" applyBorder="1" applyAlignment="1">
      <alignment vertical="center"/>
    </xf>
    <xf numFmtId="165" fontId="20" fillId="3" borderId="1" xfId="6" applyNumberFormat="1" applyFont="1" applyFill="1" applyBorder="1" applyAlignment="1">
      <alignment vertical="center"/>
    </xf>
    <xf numFmtId="0" fontId="22" fillId="3" borderId="6" xfId="6" applyFont="1" applyFill="1" applyBorder="1" applyAlignment="1">
      <alignment vertical="center"/>
    </xf>
    <xf numFmtId="3" fontId="20" fillId="3" borderId="7" xfId="6" applyNumberFormat="1" applyFont="1" applyFill="1" applyBorder="1" applyAlignment="1">
      <alignment vertical="center"/>
    </xf>
    <xf numFmtId="3" fontId="20" fillId="3" borderId="0" xfId="6" applyNumberFormat="1" applyFont="1" applyFill="1" applyBorder="1" applyAlignment="1">
      <alignment vertical="center"/>
    </xf>
    <xf numFmtId="165" fontId="20" fillId="3" borderId="7" xfId="6" applyNumberFormat="1" applyFont="1" applyFill="1" applyBorder="1" applyAlignment="1">
      <alignment vertical="center"/>
    </xf>
    <xf numFmtId="3" fontId="20" fillId="3" borderId="9" xfId="6" applyNumberFormat="1" applyFont="1" applyFill="1" applyBorder="1" applyAlignment="1">
      <alignment vertical="center"/>
    </xf>
    <xf numFmtId="165" fontId="20" fillId="3" borderId="9" xfId="6" applyNumberFormat="1" applyFont="1" applyFill="1" applyBorder="1" applyAlignment="1">
      <alignment vertical="center"/>
    </xf>
    <xf numFmtId="3" fontId="20" fillId="3" borderId="0" xfId="0" applyNumberFormat="1" applyFont="1" applyFill="1" applyBorder="1" applyAlignment="1">
      <alignment horizontal="right" vertical="center"/>
    </xf>
    <xf numFmtId="165" fontId="20" fillId="3" borderId="2" xfId="6" applyNumberFormat="1" applyFont="1" applyFill="1" applyBorder="1" applyAlignment="1">
      <alignment vertical="center"/>
    </xf>
    <xf numFmtId="165" fontId="20" fillId="3" borderId="0" xfId="6" applyNumberFormat="1" applyFont="1" applyFill="1" applyBorder="1" applyAlignment="1">
      <alignment vertical="center"/>
    </xf>
    <xf numFmtId="0" fontId="18" fillId="3" borderId="0" xfId="0" applyFont="1" applyFill="1"/>
    <xf numFmtId="165" fontId="27" fillId="9" borderId="3" xfId="7" applyNumberFormat="1" applyFont="1" applyFill="1" applyBorder="1" applyAlignment="1">
      <alignment vertical="center"/>
    </xf>
    <xf numFmtId="165" fontId="22" fillId="11" borderId="1" xfId="7" applyNumberFormat="1" applyFont="1" applyFill="1" applyBorder="1" applyAlignment="1">
      <alignment vertical="center"/>
    </xf>
    <xf numFmtId="165" fontId="22" fillId="3" borderId="0" xfId="7" applyNumberFormat="1" applyFont="1" applyFill="1" applyBorder="1" applyAlignment="1">
      <alignment vertical="center"/>
    </xf>
    <xf numFmtId="165" fontId="22" fillId="12" borderId="7" xfId="7" applyNumberFormat="1" applyFont="1" applyFill="1" applyBorder="1" applyAlignment="1">
      <alignment vertical="center"/>
    </xf>
    <xf numFmtId="165" fontId="22" fillId="8" borderId="0" xfId="7" applyNumberFormat="1" applyFont="1" applyFill="1" applyBorder="1" applyAlignment="1">
      <alignment vertical="center"/>
    </xf>
    <xf numFmtId="165" fontId="22" fillId="15" borderId="7" xfId="7" applyNumberFormat="1" applyFont="1" applyFill="1" applyBorder="1" applyAlignment="1">
      <alignment vertical="center"/>
    </xf>
    <xf numFmtId="165" fontId="22" fillId="3" borderId="7" xfId="7" applyNumberFormat="1" applyFont="1" applyFill="1" applyBorder="1" applyAlignment="1">
      <alignment vertical="center"/>
    </xf>
    <xf numFmtId="165" fontId="22" fillId="13" borderId="0" xfId="7" applyNumberFormat="1" applyFont="1" applyFill="1" applyBorder="1" applyAlignment="1">
      <alignment vertical="center"/>
    </xf>
    <xf numFmtId="165" fontId="17" fillId="9" borderId="3" xfId="8" applyNumberFormat="1" applyFont="1" applyFill="1" applyBorder="1" applyAlignment="1">
      <alignment vertical="center"/>
    </xf>
    <xf numFmtId="165" fontId="22" fillId="8" borderId="7" xfId="7" applyNumberFormat="1" applyFont="1" applyFill="1" applyBorder="1" applyAlignment="1">
      <alignment vertical="center"/>
    </xf>
    <xf numFmtId="165" fontId="22" fillId="13" borderId="7" xfId="7" applyNumberFormat="1" applyFont="1" applyFill="1" applyBorder="1" applyAlignment="1">
      <alignment vertical="center"/>
    </xf>
    <xf numFmtId="0" fontId="41" fillId="0" borderId="0" xfId="0" applyFont="1" applyFill="1" applyBorder="1"/>
    <xf numFmtId="3" fontId="22" fillId="13" borderId="9" xfId="7" applyNumberFormat="1" applyFont="1" applyFill="1" applyBorder="1" applyAlignment="1">
      <alignment vertical="center"/>
    </xf>
    <xf numFmtId="165" fontId="27" fillId="9" borderId="11" xfId="7" applyNumberFormat="1" applyFont="1" applyFill="1" applyBorder="1" applyAlignment="1">
      <alignment vertical="center"/>
    </xf>
    <xf numFmtId="165" fontId="22" fillId="11" borderId="2" xfId="7" applyNumberFormat="1" applyFont="1" applyFill="1" applyBorder="1" applyAlignment="1">
      <alignment vertical="center"/>
    </xf>
    <xf numFmtId="165" fontId="22" fillId="12" borderId="0" xfId="7" applyNumberFormat="1" applyFont="1" applyFill="1" applyBorder="1" applyAlignment="1">
      <alignment vertical="center"/>
    </xf>
    <xf numFmtId="165" fontId="22" fillId="15" borderId="0" xfId="7" applyNumberFormat="1" applyFont="1" applyFill="1" applyBorder="1" applyAlignment="1">
      <alignment vertical="center"/>
    </xf>
    <xf numFmtId="165" fontId="22" fillId="13" borderId="9" xfId="7" applyNumberFormat="1" applyFont="1" applyFill="1" applyBorder="1" applyAlignment="1">
      <alignment vertical="center"/>
    </xf>
    <xf numFmtId="3" fontId="27" fillId="9" borderId="4" xfId="7" applyNumberFormat="1" applyFont="1" applyFill="1" applyBorder="1" applyAlignment="1">
      <alignment vertical="center"/>
    </xf>
    <xf numFmtId="3" fontId="22" fillId="11" borderId="13" xfId="7" applyNumberFormat="1" applyFont="1" applyFill="1" applyBorder="1" applyAlignment="1">
      <alignment vertical="center"/>
    </xf>
    <xf numFmtId="3" fontId="22" fillId="12" borderId="6" xfId="7" applyNumberFormat="1" applyFont="1" applyFill="1" applyBorder="1" applyAlignment="1">
      <alignment vertical="center"/>
    </xf>
    <xf numFmtId="3" fontId="22" fillId="15" borderId="6" xfId="7" applyNumberFormat="1" applyFont="1" applyFill="1" applyBorder="1" applyAlignment="1">
      <alignment vertical="center"/>
    </xf>
    <xf numFmtId="3" fontId="22" fillId="3" borderId="6" xfId="7" applyNumberFormat="1" applyFont="1" applyFill="1" applyBorder="1" applyAlignment="1">
      <alignment vertical="center"/>
    </xf>
    <xf numFmtId="3" fontId="17" fillId="9" borderId="4" xfId="8" applyNumberFormat="1" applyFont="1" applyFill="1" applyBorder="1" applyAlignment="1">
      <alignment vertical="center"/>
    </xf>
    <xf numFmtId="3" fontId="22" fillId="8" borderId="6" xfId="7" applyNumberFormat="1" applyFont="1" applyFill="1" applyBorder="1" applyAlignment="1">
      <alignment vertical="center"/>
    </xf>
    <xf numFmtId="3" fontId="22" fillId="13" borderId="6" xfId="7" applyNumberFormat="1" applyFont="1" applyFill="1" applyBorder="1" applyAlignment="1">
      <alignment vertical="center"/>
    </xf>
    <xf numFmtId="3" fontId="22" fillId="13" borderId="10" xfId="7" applyNumberFormat="1" applyFont="1" applyFill="1" applyBorder="1" applyAlignment="1">
      <alignment vertical="center"/>
    </xf>
    <xf numFmtId="3" fontId="27" fillId="9" borderId="5" xfId="7" applyNumberFormat="1" applyFont="1" applyFill="1" applyBorder="1" applyAlignment="1">
      <alignment vertical="center"/>
    </xf>
    <xf numFmtId="3" fontId="22" fillId="11" borderId="14" xfId="7" applyNumberFormat="1" applyFont="1" applyFill="1" applyBorder="1" applyAlignment="1">
      <alignment vertical="center"/>
    </xf>
    <xf numFmtId="3" fontId="22" fillId="3" borderId="8" xfId="7" applyNumberFormat="1" applyFont="1" applyFill="1" applyBorder="1" applyAlignment="1">
      <alignment vertical="center"/>
    </xf>
    <xf numFmtId="3" fontId="22" fillId="12" borderId="8" xfId="7" applyNumberFormat="1" applyFont="1" applyFill="1" applyBorder="1" applyAlignment="1">
      <alignment vertical="center"/>
    </xf>
    <xf numFmtId="3" fontId="22" fillId="8" borderId="8" xfId="7" applyNumberFormat="1" applyFont="1" applyFill="1" applyBorder="1" applyAlignment="1">
      <alignment vertical="center"/>
    </xf>
    <xf numFmtId="3" fontId="22" fillId="15" borderId="8" xfId="7" applyNumberFormat="1" applyFont="1" applyFill="1" applyBorder="1" applyAlignment="1">
      <alignment vertical="center"/>
    </xf>
    <xf numFmtId="3" fontId="22" fillId="13" borderId="15" xfId="7" applyNumberFormat="1" applyFont="1" applyFill="1" applyBorder="1" applyAlignment="1">
      <alignment vertical="center"/>
    </xf>
    <xf numFmtId="3" fontId="27" fillId="9" borderId="11" xfId="7" applyNumberFormat="1" applyFont="1" applyFill="1" applyBorder="1" applyAlignment="1">
      <alignment vertical="center"/>
    </xf>
    <xf numFmtId="3" fontId="22" fillId="11" borderId="2" xfId="7" applyNumberFormat="1" applyFont="1" applyFill="1" applyBorder="1" applyAlignment="1">
      <alignment vertical="center"/>
    </xf>
    <xf numFmtId="3" fontId="22" fillId="12" borderId="0" xfId="7" applyNumberFormat="1" applyFont="1" applyFill="1" applyBorder="1" applyAlignment="1">
      <alignment vertical="center"/>
    </xf>
    <xf numFmtId="3" fontId="22" fillId="15" borderId="0" xfId="7" applyNumberFormat="1" applyFont="1" applyFill="1" applyBorder="1" applyAlignment="1">
      <alignment vertical="center"/>
    </xf>
    <xf numFmtId="3" fontId="17" fillId="9" borderId="11" xfId="8" applyNumberFormat="1" applyFont="1" applyFill="1" applyBorder="1" applyAlignment="1">
      <alignment vertical="center"/>
    </xf>
    <xf numFmtId="3" fontId="31" fillId="0" borderId="0" xfId="0" applyNumberFormat="1" applyFont="1" applyFill="1"/>
    <xf numFmtId="0" fontId="20" fillId="11" borderId="6" xfId="6" applyFont="1" applyFill="1" applyBorder="1" applyAlignment="1">
      <alignment vertical="center"/>
    </xf>
    <xf numFmtId="3" fontId="22" fillId="11" borderId="7" xfId="7" applyNumberFormat="1" applyFont="1" applyFill="1" applyBorder="1" applyAlignment="1">
      <alignment vertical="center"/>
    </xf>
    <xf numFmtId="3" fontId="22" fillId="11" borderId="6" xfId="7" applyNumberFormat="1" applyFont="1" applyFill="1" applyBorder="1" applyAlignment="1">
      <alignment vertical="center"/>
    </xf>
    <xf numFmtId="165" fontId="22" fillId="11" borderId="7" xfId="7" applyNumberFormat="1" applyFont="1" applyFill="1" applyBorder="1" applyAlignment="1">
      <alignment vertical="center"/>
    </xf>
    <xf numFmtId="3" fontId="22" fillId="11" borderId="0" xfId="7" applyNumberFormat="1" applyFont="1" applyFill="1" applyBorder="1" applyAlignment="1">
      <alignment vertical="center"/>
    </xf>
    <xf numFmtId="166" fontId="17" fillId="9" borderId="4" xfId="6" applyNumberFormat="1" applyFont="1" applyFill="1" applyBorder="1" applyAlignment="1">
      <alignment horizontal="justify" vertical="center" wrapText="1"/>
    </xf>
    <xf numFmtId="0" fontId="18" fillId="0" borderId="0" xfId="0" applyFont="1"/>
    <xf numFmtId="3" fontId="19" fillId="9" borderId="3" xfId="6" applyNumberFormat="1" applyFont="1" applyFill="1" applyBorder="1" applyAlignment="1">
      <alignment vertical="center"/>
    </xf>
    <xf numFmtId="165" fontId="27" fillId="9" borderId="3" xfId="6" applyNumberFormat="1" applyFont="1" applyFill="1" applyBorder="1" applyAlignment="1">
      <alignment vertical="center"/>
    </xf>
    <xf numFmtId="3" fontId="22" fillId="3" borderId="7" xfId="6" applyNumberFormat="1" applyFont="1" applyFill="1" applyBorder="1" applyAlignment="1">
      <alignment vertical="center"/>
    </xf>
    <xf numFmtId="165" fontId="22" fillId="3" borderId="7" xfId="6" applyNumberFormat="1" applyFont="1" applyFill="1" applyBorder="1" applyAlignment="1">
      <alignment vertical="center"/>
    </xf>
    <xf numFmtId="0" fontId="20" fillId="8" borderId="0" xfId="6" applyFont="1" applyFill="1" applyBorder="1" applyAlignment="1">
      <alignment vertical="center"/>
    </xf>
    <xf numFmtId="3" fontId="22" fillId="8" borderId="7" xfId="6" applyNumberFormat="1" applyFont="1" applyFill="1" applyBorder="1" applyAlignment="1">
      <alignment vertical="center"/>
    </xf>
    <xf numFmtId="3" fontId="22" fillId="8" borderId="0" xfId="6" applyNumberFormat="1" applyFont="1" applyFill="1" applyBorder="1" applyAlignment="1">
      <alignment vertical="center"/>
    </xf>
    <xf numFmtId="165" fontId="22" fillId="8" borderId="7" xfId="6" applyNumberFormat="1" applyFont="1" applyFill="1" applyBorder="1" applyAlignment="1">
      <alignment vertical="center"/>
    </xf>
    <xf numFmtId="0" fontId="20" fillId="0" borderId="7" xfId="6" applyFont="1" applyFill="1" applyBorder="1" applyAlignment="1">
      <alignment vertical="center"/>
    </xf>
    <xf numFmtId="3" fontId="22" fillId="3" borderId="0" xfId="6" applyNumberFormat="1" applyFont="1" applyFill="1" applyBorder="1" applyAlignment="1">
      <alignment vertical="center"/>
    </xf>
    <xf numFmtId="0" fontId="27" fillId="9" borderId="3" xfId="6" applyFont="1" applyFill="1" applyBorder="1" applyAlignment="1">
      <alignment vertical="center"/>
    </xf>
    <xf numFmtId="0" fontId="20" fillId="0" borderId="6" xfId="6" applyFont="1" applyFill="1" applyBorder="1" applyAlignment="1">
      <alignment vertical="center"/>
    </xf>
    <xf numFmtId="165" fontId="19" fillId="9" borderId="4" xfId="6" applyNumberFormat="1" applyFont="1" applyFill="1" applyBorder="1" applyAlignment="1">
      <alignment vertical="center"/>
    </xf>
    <xf numFmtId="0" fontId="20" fillId="3" borderId="7" xfId="6" applyFont="1" applyFill="1" applyBorder="1" applyAlignment="1">
      <alignment vertical="center"/>
    </xf>
    <xf numFmtId="3" fontId="22" fillId="0" borderId="7" xfId="6" applyNumberFormat="1" applyFont="1" applyBorder="1" applyAlignment="1">
      <alignment vertical="center"/>
    </xf>
    <xf numFmtId="165" fontId="22" fillId="0" borderId="7" xfId="6" applyNumberFormat="1" applyFont="1" applyBorder="1" applyAlignment="1">
      <alignment vertical="center"/>
    </xf>
    <xf numFmtId="3" fontId="22" fillId="0" borderId="7" xfId="6" applyNumberFormat="1" applyFont="1" applyFill="1" applyBorder="1" applyAlignment="1">
      <alignment vertical="center"/>
    </xf>
    <xf numFmtId="3" fontId="22" fillId="0" borderId="9" xfId="6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13" xfId="6" applyFont="1" applyFill="1" applyBorder="1" applyAlignment="1">
      <alignment vertical="center"/>
    </xf>
    <xf numFmtId="3" fontId="22" fillId="3" borderId="1" xfId="6" applyNumberFormat="1" applyFont="1" applyFill="1" applyBorder="1" applyAlignment="1">
      <alignment vertical="center"/>
    </xf>
    <xf numFmtId="3" fontId="22" fillId="3" borderId="2" xfId="6" applyNumberFormat="1" applyFont="1" applyFill="1" applyBorder="1" applyAlignment="1">
      <alignment vertical="center"/>
    </xf>
    <xf numFmtId="3" fontId="22" fillId="3" borderId="1" xfId="7" applyNumberFormat="1" applyFont="1" applyFill="1" applyBorder="1" applyAlignment="1">
      <alignment vertical="center"/>
    </xf>
    <xf numFmtId="165" fontId="22" fillId="3" borderId="1" xfId="6" applyNumberFormat="1" applyFont="1" applyFill="1" applyBorder="1" applyAlignment="1">
      <alignment vertical="center"/>
    </xf>
    <xf numFmtId="3" fontId="22" fillId="3" borderId="14" xfId="6" applyNumberFormat="1" applyFont="1" applyFill="1" applyBorder="1" applyAlignment="1">
      <alignment vertical="center"/>
    </xf>
    <xf numFmtId="3" fontId="22" fillId="3" borderId="8" xfId="6" applyNumberFormat="1" applyFont="1" applyFill="1" applyBorder="1" applyAlignment="1">
      <alignment vertical="center"/>
    </xf>
    <xf numFmtId="0" fontId="26" fillId="3" borderId="6" xfId="9" applyFont="1" applyFill="1" applyBorder="1" applyAlignment="1">
      <alignment horizontal="justify" vertical="center" wrapText="1"/>
    </xf>
    <xf numFmtId="0" fontId="26" fillId="3" borderId="7" xfId="9" applyFont="1" applyFill="1" applyBorder="1" applyAlignment="1">
      <alignment horizontal="justify" vertical="center" wrapText="1"/>
    </xf>
    <xf numFmtId="3" fontId="20" fillId="3" borderId="14" xfId="6" applyNumberFormat="1" applyFont="1" applyFill="1" applyBorder="1" applyAlignment="1">
      <alignment vertical="center"/>
    </xf>
    <xf numFmtId="3" fontId="20" fillId="3" borderId="8" xfId="6" applyNumberFormat="1" applyFont="1" applyFill="1" applyBorder="1" applyAlignment="1">
      <alignment vertical="center"/>
    </xf>
    <xf numFmtId="168" fontId="17" fillId="3" borderId="0" xfId="1" applyNumberFormat="1" applyFont="1" applyFill="1" applyBorder="1" applyAlignment="1">
      <alignment vertical="center"/>
    </xf>
    <xf numFmtId="0" fontId="18" fillId="3" borderId="0" xfId="0" applyFont="1" applyFill="1" applyBorder="1"/>
    <xf numFmtId="168" fontId="22" fillId="3" borderId="0" xfId="0" applyNumberFormat="1" applyFont="1" applyFill="1" applyBorder="1" applyAlignment="1">
      <alignment vertical="center"/>
    </xf>
    <xf numFmtId="168" fontId="18" fillId="3" borderId="0" xfId="0" applyNumberFormat="1" applyFont="1" applyFill="1" applyBorder="1"/>
    <xf numFmtId="0" fontId="42" fillId="0" borderId="0" xfId="0" applyFont="1" applyFill="1" applyBorder="1" applyAlignment="1">
      <alignment horizontal="center" vertical="center"/>
    </xf>
    <xf numFmtId="166" fontId="17" fillId="9" borderId="4" xfId="6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top" wrapText="1"/>
    </xf>
    <xf numFmtId="0" fontId="17" fillId="22" borderId="3" xfId="6" applyFont="1" applyFill="1" applyBorder="1" applyAlignment="1">
      <alignment horizontal="center" vertical="center"/>
    </xf>
    <xf numFmtId="0" fontId="17" fillId="22" borderId="3" xfId="6" applyFont="1" applyFill="1" applyBorder="1" applyAlignment="1">
      <alignment horizontal="center" vertical="center" wrapText="1"/>
    </xf>
    <xf numFmtId="0" fontId="17" fillId="22" borderId="1" xfId="6" applyFont="1" applyFill="1" applyBorder="1" applyAlignment="1">
      <alignment horizontal="center" vertical="center" wrapText="1"/>
    </xf>
    <xf numFmtId="0" fontId="19" fillId="22" borderId="4" xfId="6" applyFont="1" applyFill="1" applyBorder="1" applyAlignment="1">
      <alignment horizontal="center" vertical="center"/>
    </xf>
    <xf numFmtId="0" fontId="19" fillId="22" borderId="3" xfId="6" applyFont="1" applyFill="1" applyBorder="1" applyAlignment="1">
      <alignment horizontal="center" vertical="center" wrapText="1"/>
    </xf>
    <xf numFmtId="0" fontId="19" fillId="22" borderId="11" xfId="6" applyFont="1" applyFill="1" applyBorder="1" applyAlignment="1">
      <alignment horizontal="center" vertical="center" wrapText="1"/>
    </xf>
    <xf numFmtId="0" fontId="19" fillId="22" borderId="5" xfId="6" applyFont="1" applyFill="1" applyBorder="1" applyAlignment="1">
      <alignment horizontal="center" vertical="center" wrapText="1"/>
    </xf>
    <xf numFmtId="0" fontId="19" fillId="22" borderId="1" xfId="6" applyFont="1" applyFill="1" applyBorder="1" applyAlignment="1">
      <alignment horizontal="center" vertical="center" wrapText="1"/>
    </xf>
    <xf numFmtId="0" fontId="27" fillId="22" borderId="3" xfId="6" applyFont="1" applyFill="1" applyBorder="1"/>
    <xf numFmtId="3" fontId="27" fillId="22" borderId="3" xfId="6" applyNumberFormat="1" applyFont="1" applyFill="1" applyBorder="1"/>
    <xf numFmtId="165" fontId="27" fillId="22" borderId="3" xfId="6" applyNumberFormat="1" applyFont="1" applyFill="1" applyBorder="1"/>
    <xf numFmtId="0" fontId="20" fillId="3" borderId="0" xfId="6" applyFont="1" applyFill="1" applyBorder="1" applyAlignment="1">
      <alignment horizontal="left" vertical="center"/>
    </xf>
    <xf numFmtId="0" fontId="26" fillId="0" borderId="6" xfId="9" applyFont="1" applyFill="1" applyBorder="1" applyAlignment="1">
      <alignment horizontal="justify" vertical="center" wrapText="1"/>
    </xf>
    <xf numFmtId="0" fontId="26" fillId="0" borderId="7" xfId="9" applyFont="1" applyFill="1" applyBorder="1" applyAlignment="1">
      <alignment horizontal="justify" vertical="center" wrapText="1"/>
    </xf>
    <xf numFmtId="0" fontId="20" fillId="10" borderId="7" xfId="6" applyFont="1" applyFill="1" applyBorder="1" applyAlignment="1">
      <alignment vertical="center"/>
    </xf>
    <xf numFmtId="3" fontId="22" fillId="10" borderId="7" xfId="6" applyNumberFormat="1" applyFont="1" applyFill="1" applyBorder="1" applyAlignment="1">
      <alignment vertical="center"/>
    </xf>
    <xf numFmtId="3" fontId="22" fillId="10" borderId="0" xfId="6" applyNumberFormat="1" applyFont="1" applyFill="1" applyBorder="1" applyAlignment="1">
      <alignment vertical="center"/>
    </xf>
    <xf numFmtId="3" fontId="22" fillId="10" borderId="7" xfId="7" applyNumberFormat="1" applyFont="1" applyFill="1" applyBorder="1" applyAlignment="1">
      <alignment vertical="center"/>
    </xf>
    <xf numFmtId="165" fontId="22" fillId="10" borderId="7" xfId="6" applyNumberFormat="1" applyFont="1" applyFill="1" applyBorder="1" applyAlignment="1">
      <alignment vertical="center"/>
    </xf>
    <xf numFmtId="0" fontId="20" fillId="10" borderId="0" xfId="6" applyFont="1" applyFill="1" applyBorder="1" applyAlignment="1">
      <alignment vertical="center"/>
    </xf>
    <xf numFmtId="0" fontId="20" fillId="10" borderId="6" xfId="6" applyFont="1" applyFill="1" applyBorder="1" applyAlignment="1">
      <alignment vertical="center"/>
    </xf>
    <xf numFmtId="0" fontId="20" fillId="10" borderId="8" xfId="6" applyFont="1" applyFill="1" applyBorder="1" applyAlignment="1">
      <alignment vertical="center"/>
    </xf>
    <xf numFmtId="0" fontId="27" fillId="22" borderId="3" xfId="6" applyFont="1" applyFill="1" applyBorder="1" applyAlignment="1">
      <alignment vertical="center"/>
    </xf>
    <xf numFmtId="3" fontId="27" fillId="22" borderId="3" xfId="6" applyNumberFormat="1" applyFont="1" applyFill="1" applyBorder="1" applyAlignment="1">
      <alignment vertical="center"/>
    </xf>
    <xf numFmtId="165" fontId="27" fillId="22" borderId="3" xfId="6" applyNumberFormat="1" applyFont="1" applyFill="1" applyBorder="1" applyAlignment="1">
      <alignment vertical="center"/>
    </xf>
    <xf numFmtId="0" fontId="39" fillId="0" borderId="0" xfId="0" applyFont="1" applyFill="1" applyAlignment="1">
      <alignment vertical="top" wrapText="1"/>
    </xf>
    <xf numFmtId="0" fontId="27" fillId="22" borderId="3" xfId="6" applyFont="1" applyFill="1" applyBorder="1" applyAlignment="1">
      <alignment horizontal="center" vertical="center"/>
    </xf>
    <xf numFmtId="3" fontId="27" fillId="22" borderId="11" xfId="6" applyNumberFormat="1" applyFont="1" applyFill="1" applyBorder="1" applyAlignment="1">
      <alignment vertical="center"/>
    </xf>
    <xf numFmtId="3" fontId="27" fillId="22" borderId="5" xfId="6" applyNumberFormat="1" applyFont="1" applyFill="1" applyBorder="1" applyAlignment="1">
      <alignment vertical="center"/>
    </xf>
    <xf numFmtId="0" fontId="27" fillId="22" borderId="4" xfId="6" applyFont="1" applyFill="1" applyBorder="1" applyAlignment="1">
      <alignment horizontal="center"/>
    </xf>
    <xf numFmtId="3" fontId="27" fillId="22" borderId="11" xfId="6" applyNumberFormat="1" applyFont="1" applyFill="1" applyBorder="1"/>
    <xf numFmtId="3" fontId="27" fillId="22" borderId="5" xfId="6" applyNumberFormat="1" applyFont="1" applyFill="1" applyBorder="1"/>
    <xf numFmtId="3" fontId="22" fillId="0" borderId="9" xfId="0" applyNumberFormat="1" applyFont="1" applyFill="1" applyBorder="1" applyAlignment="1">
      <alignment vertical="center"/>
    </xf>
    <xf numFmtId="0" fontId="27" fillId="22" borderId="4" xfId="6" applyFont="1" applyFill="1" applyBorder="1" applyAlignment="1">
      <alignment horizontal="center" vertical="center" wrapText="1"/>
    </xf>
    <xf numFmtId="3" fontId="19" fillId="22" borderId="3" xfId="6" applyNumberFormat="1" applyFont="1" applyFill="1" applyBorder="1" applyAlignment="1">
      <alignment horizontal="center" vertical="center" wrapText="1"/>
    </xf>
    <xf numFmtId="3" fontId="27" fillId="22" borderId="3" xfId="7" applyNumberFormat="1" applyFont="1" applyFill="1" applyBorder="1" applyAlignment="1">
      <alignment horizontal="center" vertical="center" wrapText="1"/>
    </xf>
    <xf numFmtId="165" fontId="27" fillId="22" borderId="3" xfId="6" applyNumberFormat="1" applyFont="1" applyFill="1" applyBorder="1" applyAlignment="1">
      <alignment horizontal="center" vertical="center" wrapText="1"/>
    </xf>
    <xf numFmtId="3" fontId="22" fillId="3" borderId="9" xfId="6" applyNumberFormat="1" applyFont="1" applyFill="1" applyBorder="1" applyAlignment="1">
      <alignment vertical="center"/>
    </xf>
    <xf numFmtId="3" fontId="22" fillId="3" borderId="12" xfId="6" applyNumberFormat="1" applyFont="1" applyFill="1" applyBorder="1" applyAlignment="1">
      <alignment vertical="center"/>
    </xf>
    <xf numFmtId="3" fontId="22" fillId="3" borderId="9" xfId="7" applyNumberFormat="1" applyFont="1" applyFill="1" applyBorder="1" applyAlignment="1">
      <alignment vertical="center"/>
    </xf>
    <xf numFmtId="165" fontId="22" fillId="3" borderId="9" xfId="6" applyNumberFormat="1" applyFont="1" applyFill="1" applyBorder="1" applyAlignment="1">
      <alignment vertical="center"/>
    </xf>
    <xf numFmtId="165" fontId="22" fillId="0" borderId="7" xfId="6" applyNumberFormat="1" applyFont="1" applyFill="1" applyBorder="1" applyAlignment="1">
      <alignment vertical="center"/>
    </xf>
    <xf numFmtId="0" fontId="19" fillId="7" borderId="3" xfId="6" applyFont="1" applyFill="1" applyBorder="1" applyAlignment="1">
      <alignment vertical="center"/>
    </xf>
    <xf numFmtId="3" fontId="27" fillId="7" borderId="3" xfId="6" applyNumberFormat="1" applyFont="1" applyFill="1" applyBorder="1" applyAlignment="1">
      <alignment vertical="center"/>
    </xf>
    <xf numFmtId="3" fontId="27" fillId="7" borderId="3" xfId="7" applyNumberFormat="1" applyFont="1" applyFill="1" applyBorder="1" applyAlignment="1">
      <alignment vertical="center"/>
    </xf>
    <xf numFmtId="165" fontId="27" fillId="7" borderId="3" xfId="6" applyNumberFormat="1" applyFont="1" applyFill="1" applyBorder="1" applyAlignment="1">
      <alignment vertical="center"/>
    </xf>
    <xf numFmtId="3" fontId="27" fillId="21" borderId="7" xfId="7" applyNumberFormat="1" applyFont="1" applyFill="1" applyBorder="1" applyAlignment="1">
      <alignment vertical="center"/>
    </xf>
    <xf numFmtId="0" fontId="22" fillId="0" borderId="0" xfId="6" applyFont="1" applyFill="1" applyBorder="1" applyAlignment="1">
      <alignment vertical="center"/>
    </xf>
    <xf numFmtId="3" fontId="20" fillId="0" borderId="7" xfId="6" applyNumberFormat="1" applyFont="1" applyFill="1" applyBorder="1" applyAlignment="1">
      <alignment vertical="center"/>
    </xf>
    <xf numFmtId="3" fontId="20" fillId="0" borderId="0" xfId="6" applyNumberFormat="1" applyFont="1" applyFill="1" applyBorder="1" applyAlignment="1">
      <alignment vertical="center"/>
    </xf>
    <xf numFmtId="3" fontId="22" fillId="0" borderId="7" xfId="7" applyNumberFormat="1" applyFont="1" applyFill="1" applyBorder="1" applyAlignment="1">
      <alignment vertical="center"/>
    </xf>
    <xf numFmtId="3" fontId="22" fillId="0" borderId="0" xfId="7" applyNumberFormat="1" applyFont="1" applyFill="1" applyBorder="1" applyAlignment="1">
      <alignment vertical="center"/>
    </xf>
    <xf numFmtId="3" fontId="22" fillId="10" borderId="0" xfId="7" applyNumberFormat="1" applyFont="1" applyFill="1" applyBorder="1" applyAlignment="1">
      <alignment vertical="center"/>
    </xf>
    <xf numFmtId="0" fontId="0" fillId="0" borderId="0" xfId="0" applyFill="1"/>
    <xf numFmtId="3" fontId="22" fillId="0" borderId="0" xfId="6" applyNumberFormat="1" applyFont="1" applyFill="1" applyBorder="1" applyAlignment="1">
      <alignment vertical="center"/>
    </xf>
    <xf numFmtId="0" fontId="0" fillId="0" borderId="0" xfId="0" applyFont="1" applyFill="1" applyBorder="1"/>
    <xf numFmtId="0" fontId="20" fillId="0" borderId="0" xfId="6" applyFont="1" applyFill="1" applyBorder="1" applyAlignment="1">
      <alignment vertical="center"/>
    </xf>
    <xf numFmtId="0" fontId="20" fillId="20" borderId="0" xfId="6" applyFont="1" applyFill="1" applyBorder="1" applyAlignment="1">
      <alignment vertical="center"/>
    </xf>
    <xf numFmtId="3" fontId="22" fillId="20" borderId="7" xfId="6" applyNumberFormat="1" applyFont="1" applyFill="1" applyBorder="1" applyAlignment="1">
      <alignment vertical="center"/>
    </xf>
    <xf numFmtId="165" fontId="22" fillId="20" borderId="7" xfId="6" applyNumberFormat="1" applyFont="1" applyFill="1" applyBorder="1" applyAlignment="1">
      <alignment vertical="center"/>
    </xf>
    <xf numFmtId="0" fontId="20" fillId="26" borderId="0" xfId="6" applyFont="1" applyFill="1" applyBorder="1" applyAlignment="1">
      <alignment vertical="center"/>
    </xf>
    <xf numFmtId="3" fontId="22" fillId="26" borderId="7" xfId="6" applyNumberFormat="1" applyFont="1" applyFill="1" applyBorder="1" applyAlignment="1">
      <alignment vertical="center"/>
    </xf>
    <xf numFmtId="3" fontId="22" fillId="26" borderId="0" xfId="6" applyNumberFormat="1" applyFont="1" applyFill="1" applyBorder="1" applyAlignment="1">
      <alignment vertical="center"/>
    </xf>
    <xf numFmtId="165" fontId="22" fillId="26" borderId="7" xfId="6" applyNumberFormat="1" applyFont="1" applyFill="1" applyBorder="1" applyAlignment="1">
      <alignment vertical="center"/>
    </xf>
    <xf numFmtId="0" fontId="20" fillId="20" borderId="6" xfId="6" applyFont="1" applyFill="1" applyBorder="1" applyAlignment="1">
      <alignment vertical="center"/>
    </xf>
    <xf numFmtId="3" fontId="22" fillId="20" borderId="0" xfId="6" applyNumberFormat="1" applyFont="1" applyFill="1" applyBorder="1" applyAlignment="1">
      <alignment vertical="center"/>
    </xf>
    <xf numFmtId="0" fontId="0" fillId="0" borderId="0" xfId="0" applyFont="1"/>
    <xf numFmtId="0" fontId="20" fillId="25" borderId="6" xfId="6" applyFont="1" applyFill="1" applyBorder="1" applyAlignment="1">
      <alignment vertical="center"/>
    </xf>
    <xf numFmtId="3" fontId="22" fillId="25" borderId="7" xfId="6" applyNumberFormat="1" applyFont="1" applyFill="1" applyBorder="1" applyAlignment="1">
      <alignment vertical="center"/>
    </xf>
    <xf numFmtId="3" fontId="22" fillId="25" borderId="0" xfId="6" applyNumberFormat="1" applyFont="1" applyFill="1" applyBorder="1" applyAlignment="1">
      <alignment vertical="center"/>
    </xf>
    <xf numFmtId="165" fontId="22" fillId="25" borderId="7" xfId="6" applyNumberFormat="1" applyFont="1" applyFill="1" applyBorder="1" applyAlignment="1">
      <alignment vertical="center"/>
    </xf>
    <xf numFmtId="0" fontId="22" fillId="12" borderId="0" xfId="6" applyFont="1" applyFill="1" applyBorder="1" applyAlignment="1">
      <alignment vertical="center"/>
    </xf>
    <xf numFmtId="3" fontId="20" fillId="12" borderId="7" xfId="6" applyNumberFormat="1" applyFont="1" applyFill="1" applyBorder="1" applyAlignment="1">
      <alignment vertical="center"/>
    </xf>
    <xf numFmtId="3" fontId="20" fillId="12" borderId="0" xfId="6" applyNumberFormat="1" applyFont="1" applyFill="1" applyBorder="1" applyAlignment="1">
      <alignment vertical="center"/>
    </xf>
    <xf numFmtId="165" fontId="22" fillId="12" borderId="7" xfId="6" applyNumberFormat="1" applyFont="1" applyFill="1" applyBorder="1" applyAlignment="1">
      <alignment vertical="center"/>
    </xf>
    <xf numFmtId="0" fontId="20" fillId="14" borderId="6" xfId="6" applyFont="1" applyFill="1" applyBorder="1" applyAlignment="1">
      <alignment vertical="center"/>
    </xf>
    <xf numFmtId="3" fontId="22" fillId="14" borderId="7" xfId="6" applyNumberFormat="1" applyFont="1" applyFill="1" applyBorder="1" applyAlignment="1">
      <alignment vertical="center"/>
    </xf>
    <xf numFmtId="3" fontId="22" fillId="14" borderId="0" xfId="6" applyNumberFormat="1" applyFont="1" applyFill="1" applyBorder="1" applyAlignment="1">
      <alignment vertical="center"/>
    </xf>
    <xf numFmtId="3" fontId="22" fillId="14" borderId="7" xfId="7" applyNumberFormat="1" applyFont="1" applyFill="1" applyBorder="1" applyAlignment="1">
      <alignment vertical="center"/>
    </xf>
    <xf numFmtId="3" fontId="22" fillId="14" borderId="0" xfId="7" applyNumberFormat="1" applyFont="1" applyFill="1" applyBorder="1" applyAlignment="1">
      <alignment vertical="center"/>
    </xf>
    <xf numFmtId="165" fontId="22" fillId="14" borderId="7" xfId="6" applyNumberFormat="1" applyFont="1" applyFill="1" applyBorder="1" applyAlignment="1">
      <alignment vertical="center"/>
    </xf>
    <xf numFmtId="0" fontId="20" fillId="0" borderId="15" xfId="6" applyFont="1" applyFill="1" applyBorder="1" applyAlignment="1">
      <alignment vertical="center"/>
    </xf>
    <xf numFmtId="3" fontId="22" fillId="20" borderId="7" xfId="7" applyNumberFormat="1" applyFont="1" applyFill="1" applyBorder="1" applyAlignment="1">
      <alignment vertical="center"/>
    </xf>
    <xf numFmtId="3" fontId="22" fillId="20" borderId="0" xfId="7" applyNumberFormat="1" applyFont="1" applyFill="1" applyBorder="1" applyAlignment="1">
      <alignment vertical="center"/>
    </xf>
    <xf numFmtId="3" fontId="27" fillId="20" borderId="7" xfId="7" applyNumberFormat="1" applyFont="1" applyFill="1" applyBorder="1" applyAlignment="1">
      <alignment vertical="center"/>
    </xf>
    <xf numFmtId="3" fontId="27" fillId="20" borderId="0" xfId="7" applyNumberFormat="1" applyFont="1" applyFill="1" applyBorder="1" applyAlignment="1">
      <alignment vertical="center"/>
    </xf>
    <xf numFmtId="165" fontId="27" fillId="20" borderId="0" xfId="7" applyNumberFormat="1" applyFont="1" applyFill="1" applyBorder="1" applyAlignment="1">
      <alignment vertical="center"/>
    </xf>
    <xf numFmtId="0" fontId="45" fillId="3" borderId="6" xfId="0" applyFont="1" applyFill="1" applyBorder="1" applyAlignment="1">
      <alignment vertical="center" wrapText="1"/>
    </xf>
    <xf numFmtId="165" fontId="22" fillId="3" borderId="8" xfId="7" applyNumberFormat="1" applyFont="1" applyFill="1" applyBorder="1" applyAlignment="1">
      <alignment vertical="center"/>
    </xf>
    <xf numFmtId="0" fontId="24" fillId="3" borderId="6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 wrapText="1"/>
    </xf>
    <xf numFmtId="3" fontId="22" fillId="3" borderId="12" xfId="7" applyNumberFormat="1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3" fontId="27" fillId="21" borderId="0" xfId="7" applyNumberFormat="1" applyFont="1" applyFill="1" applyBorder="1" applyAlignment="1">
      <alignment vertical="center"/>
    </xf>
    <xf numFmtId="165" fontId="27" fillId="21" borderId="0" xfId="7" applyNumberFormat="1" applyFont="1" applyFill="1" applyBorder="1" applyAlignment="1">
      <alignment vertical="center"/>
    </xf>
    <xf numFmtId="165" fontId="27" fillId="20" borderId="7" xfId="7" applyNumberFormat="1" applyFont="1" applyFill="1" applyBorder="1" applyAlignment="1">
      <alignment vertical="center"/>
    </xf>
    <xf numFmtId="165" fontId="27" fillId="21" borderId="7" xfId="7" applyNumberFormat="1" applyFont="1" applyFill="1" applyBorder="1" applyAlignment="1">
      <alignment vertical="center"/>
    </xf>
    <xf numFmtId="165" fontId="22" fillId="20" borderId="7" xfId="7" applyNumberFormat="1" applyFont="1" applyFill="1" applyBorder="1" applyAlignment="1">
      <alignment vertical="center"/>
    </xf>
    <xf numFmtId="0" fontId="24" fillId="20" borderId="6" xfId="0" applyFont="1" applyFill="1" applyBorder="1" applyAlignment="1">
      <alignment vertical="center"/>
    </xf>
    <xf numFmtId="0" fontId="24" fillId="21" borderId="10" xfId="0" applyFont="1" applyFill="1" applyBorder="1" applyAlignment="1">
      <alignment vertical="center"/>
    </xf>
    <xf numFmtId="3" fontId="22" fillId="21" borderId="9" xfId="7" applyNumberFormat="1" applyFont="1" applyFill="1" applyBorder="1" applyAlignment="1">
      <alignment vertical="center"/>
    </xf>
    <xf numFmtId="3" fontId="22" fillId="21" borderId="12" xfId="7" applyNumberFormat="1" applyFont="1" applyFill="1" applyBorder="1" applyAlignment="1">
      <alignment vertical="center"/>
    </xf>
    <xf numFmtId="165" fontId="22" fillId="21" borderId="9" xfId="7" applyNumberFormat="1" applyFont="1" applyFill="1" applyBorder="1" applyAlignment="1">
      <alignment vertical="center"/>
    </xf>
    <xf numFmtId="3" fontId="27" fillId="22" borderId="3" xfId="7" applyNumberFormat="1" applyFont="1" applyFill="1" applyBorder="1" applyAlignment="1">
      <alignment vertical="center"/>
    </xf>
    <xf numFmtId="3" fontId="27" fillId="22" borderId="11" xfId="7" applyNumberFormat="1" applyFont="1" applyFill="1" applyBorder="1" applyAlignment="1">
      <alignment vertical="center"/>
    </xf>
    <xf numFmtId="165" fontId="27" fillId="22" borderId="3" xfId="7" applyNumberFormat="1" applyFont="1" applyFill="1" applyBorder="1" applyAlignment="1">
      <alignment vertical="center"/>
    </xf>
    <xf numFmtId="0" fontId="19" fillId="27" borderId="4" xfId="0" applyFont="1" applyFill="1" applyBorder="1" applyAlignment="1">
      <alignment vertical="center"/>
    </xf>
    <xf numFmtId="3" fontId="27" fillId="27" borderId="3" xfId="7" applyNumberFormat="1" applyFont="1" applyFill="1" applyBorder="1" applyAlignment="1">
      <alignment vertical="center"/>
    </xf>
    <xf numFmtId="3" fontId="27" fillId="27" borderId="4" xfId="7" applyNumberFormat="1" applyFont="1" applyFill="1" applyBorder="1" applyAlignment="1">
      <alignment vertical="center"/>
    </xf>
    <xf numFmtId="165" fontId="27" fillId="27" borderId="3" xfId="7" applyNumberFormat="1" applyFont="1" applyFill="1" applyBorder="1" applyAlignment="1">
      <alignment vertical="center"/>
    </xf>
    <xf numFmtId="3" fontId="27" fillId="27" borderId="11" xfId="7" applyNumberFormat="1" applyFont="1" applyFill="1" applyBorder="1" applyAlignment="1">
      <alignment vertical="center"/>
    </xf>
    <xf numFmtId="0" fontId="19" fillId="27" borderId="3" xfId="0" applyFont="1" applyFill="1" applyBorder="1" applyAlignment="1">
      <alignment vertical="center"/>
    </xf>
    <xf numFmtId="3" fontId="27" fillId="20" borderId="1" xfId="7" applyNumberFormat="1" applyFont="1" applyFill="1" applyBorder="1" applyAlignment="1">
      <alignment vertical="center"/>
    </xf>
    <xf numFmtId="165" fontId="22" fillId="3" borderId="9" xfId="7" applyNumberFormat="1" applyFont="1" applyFill="1" applyBorder="1" applyAlignment="1">
      <alignment vertical="center"/>
    </xf>
    <xf numFmtId="165" fontId="27" fillId="27" borderId="11" xfId="7" applyNumberFormat="1" applyFont="1" applyFill="1" applyBorder="1" applyAlignment="1">
      <alignment vertical="center"/>
    </xf>
    <xf numFmtId="165" fontId="20" fillId="0" borderId="7" xfId="6" applyNumberFormat="1" applyFont="1" applyFill="1" applyBorder="1" applyAlignment="1">
      <alignment vertical="center"/>
    </xf>
    <xf numFmtId="3" fontId="27" fillId="7" borderId="4" xfId="6" applyNumberFormat="1" applyFont="1" applyFill="1" applyBorder="1" applyAlignment="1">
      <alignment vertical="center"/>
    </xf>
    <xf numFmtId="3" fontId="22" fillId="20" borderId="6" xfId="6" applyNumberFormat="1" applyFont="1" applyFill="1" applyBorder="1" applyAlignment="1">
      <alignment vertical="center"/>
    </xf>
    <xf numFmtId="3" fontId="22" fillId="3" borderId="6" xfId="6" applyNumberFormat="1" applyFont="1" applyFill="1" applyBorder="1" applyAlignment="1">
      <alignment vertical="center"/>
    </xf>
    <xf numFmtId="3" fontId="22" fillId="25" borderId="6" xfId="6" applyNumberFormat="1" applyFont="1" applyFill="1" applyBorder="1" applyAlignment="1">
      <alignment vertical="center"/>
    </xf>
    <xf numFmtId="3" fontId="20" fillId="12" borderId="6" xfId="6" applyNumberFormat="1" applyFont="1" applyFill="1" applyBorder="1" applyAlignment="1">
      <alignment vertical="center"/>
    </xf>
    <xf numFmtId="3" fontId="22" fillId="14" borderId="6" xfId="6" applyNumberFormat="1" applyFont="1" applyFill="1" applyBorder="1" applyAlignment="1">
      <alignment vertical="center"/>
    </xf>
    <xf numFmtId="3" fontId="20" fillId="0" borderId="6" xfId="6" applyNumberFormat="1" applyFont="1" applyFill="1" applyBorder="1" applyAlignment="1">
      <alignment vertical="center"/>
    </xf>
    <xf numFmtId="3" fontId="22" fillId="0" borderId="6" xfId="6" applyNumberFormat="1" applyFont="1" applyFill="1" applyBorder="1" applyAlignment="1">
      <alignment vertical="center"/>
    </xf>
    <xf numFmtId="3" fontId="22" fillId="10" borderId="6" xfId="6" applyNumberFormat="1" applyFont="1" applyFill="1" applyBorder="1" applyAlignment="1">
      <alignment vertical="center"/>
    </xf>
    <xf numFmtId="3" fontId="22" fillId="0" borderId="6" xfId="0" applyNumberFormat="1" applyFont="1" applyBorder="1"/>
    <xf numFmtId="166" fontId="22" fillId="3" borderId="8" xfId="0" applyNumberFormat="1" applyFont="1" applyFill="1" applyBorder="1" applyAlignment="1">
      <alignment vertical="center"/>
    </xf>
    <xf numFmtId="166" fontId="22" fillId="3" borderId="15" xfId="0" applyNumberFormat="1" applyFont="1" applyFill="1" applyBorder="1" applyAlignment="1">
      <alignment vertical="center"/>
    </xf>
    <xf numFmtId="3" fontId="22" fillId="0" borderId="7" xfId="0" applyNumberFormat="1" applyFont="1" applyBorder="1"/>
    <xf numFmtId="3" fontId="22" fillId="0" borderId="9" xfId="0" applyNumberFormat="1" applyFont="1" applyBorder="1"/>
    <xf numFmtId="3" fontId="19" fillId="0" borderId="0" xfId="0" applyNumberFormat="1" applyFont="1" applyFill="1" applyBorder="1" applyAlignment="1">
      <alignment vertical="center"/>
    </xf>
    <xf numFmtId="3" fontId="22" fillId="0" borderId="13" xfId="0" applyNumberFormat="1" applyFont="1" applyBorder="1"/>
    <xf numFmtId="166" fontId="22" fillId="3" borderId="14" xfId="0" applyNumberFormat="1" applyFont="1" applyFill="1" applyBorder="1" applyAlignment="1">
      <alignment vertical="center"/>
    </xf>
    <xf numFmtId="166" fontId="22" fillId="3" borderId="1" xfId="0" applyNumberFormat="1" applyFont="1" applyFill="1" applyBorder="1" applyAlignment="1">
      <alignment vertical="center"/>
    </xf>
    <xf numFmtId="166" fontId="22" fillId="3" borderId="7" xfId="0" applyNumberFormat="1" applyFont="1" applyFill="1" applyBorder="1" applyAlignment="1">
      <alignment vertical="center"/>
    </xf>
    <xf numFmtId="3" fontId="27" fillId="22" borderId="4" xfId="0" applyNumberFormat="1" applyFont="1" applyFill="1" applyBorder="1"/>
    <xf numFmtId="166" fontId="27" fillId="22" borderId="3" xfId="0" applyNumberFormat="1" applyFont="1" applyFill="1" applyBorder="1" applyAlignment="1">
      <alignment vertical="center"/>
    </xf>
    <xf numFmtId="166" fontId="0" fillId="3" borderId="14" xfId="0" applyNumberFormat="1" applyFont="1" applyFill="1" applyBorder="1" applyAlignment="1">
      <alignment vertical="center"/>
    </xf>
    <xf numFmtId="166" fontId="0" fillId="3" borderId="8" xfId="0" applyNumberFormat="1" applyFont="1" applyFill="1" applyBorder="1" applyAlignment="1">
      <alignment vertical="center"/>
    </xf>
    <xf numFmtId="166" fontId="0" fillId="3" borderId="15" xfId="0" applyNumberFormat="1" applyFont="1" applyFill="1" applyBorder="1" applyAlignment="1">
      <alignment vertical="center"/>
    </xf>
    <xf numFmtId="3" fontId="0" fillId="0" borderId="1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22" fillId="0" borderId="1" xfId="0" applyNumberFormat="1" applyFont="1" applyBorder="1"/>
    <xf numFmtId="3" fontId="27" fillId="22" borderId="3" xfId="0" applyNumberFormat="1" applyFont="1" applyFill="1" applyBorder="1"/>
    <xf numFmtId="166" fontId="27" fillId="22" borderId="5" xfId="0" applyNumberFormat="1" applyFont="1" applyFill="1" applyBorder="1" applyAlignment="1">
      <alignment vertical="center"/>
    </xf>
    <xf numFmtId="0" fontId="17" fillId="22" borderId="13" xfId="6" applyFont="1" applyFill="1" applyBorder="1" applyAlignment="1">
      <alignment horizontal="center" vertical="center" wrapText="1"/>
    </xf>
    <xf numFmtId="3" fontId="22" fillId="0" borderId="7" xfId="0" applyNumberFormat="1" applyFont="1" applyFill="1" applyBorder="1"/>
    <xf numFmtId="165" fontId="22" fillId="0" borderId="7" xfId="7" applyNumberFormat="1" applyFont="1" applyFill="1" applyBorder="1" applyAlignment="1">
      <alignment vertical="center"/>
    </xf>
    <xf numFmtId="0" fontId="19" fillId="22" borderId="14" xfId="0" applyFont="1" applyFill="1" applyBorder="1" applyAlignment="1">
      <alignment horizontal="center" vertical="center" wrapText="1"/>
    </xf>
    <xf numFmtId="0" fontId="19" fillId="22" borderId="3" xfId="6" applyFont="1" applyFill="1" applyBorder="1" applyAlignment="1">
      <alignment horizontal="center" vertical="center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" xfId="0" applyFont="1" applyFill="1" applyBorder="1" applyAlignment="1">
      <alignment horizontal="center" vertical="center" wrapText="1"/>
    </xf>
    <xf numFmtId="0" fontId="46" fillId="22" borderId="4" xfId="0" applyFont="1" applyFill="1" applyBorder="1" applyAlignment="1">
      <alignment vertical="center"/>
    </xf>
    <xf numFmtId="0" fontId="20" fillId="11" borderId="0" xfId="6" applyFont="1" applyFill="1" applyBorder="1" applyAlignment="1">
      <alignment vertical="center"/>
    </xf>
    <xf numFmtId="3" fontId="22" fillId="11" borderId="7" xfId="6" applyNumberFormat="1" applyFont="1" applyFill="1" applyBorder="1" applyAlignment="1">
      <alignment vertical="center"/>
    </xf>
    <xf numFmtId="165" fontId="22" fillId="11" borderId="7" xfId="6" applyNumberFormat="1" applyFont="1" applyFill="1" applyBorder="1" applyAlignment="1">
      <alignment vertical="center"/>
    </xf>
    <xf numFmtId="0" fontId="18" fillId="0" borderId="0" xfId="0" applyFont="1" applyFill="1"/>
    <xf numFmtId="0" fontId="22" fillId="0" borderId="6" xfId="6" applyFont="1" applyFill="1" applyBorder="1" applyAlignment="1">
      <alignment vertical="center"/>
    </xf>
    <xf numFmtId="3" fontId="20" fillId="0" borderId="8" xfId="6" applyNumberFormat="1" applyFont="1" applyFill="1" applyBorder="1" applyAlignment="1">
      <alignment vertical="center"/>
    </xf>
    <xf numFmtId="0" fontId="22" fillId="0" borderId="4" xfId="6" applyFont="1" applyFill="1" applyBorder="1" applyAlignment="1">
      <alignment vertical="center"/>
    </xf>
    <xf numFmtId="3" fontId="20" fillId="0" borderId="3" xfId="6" applyNumberFormat="1" applyFont="1" applyFill="1" applyBorder="1" applyAlignment="1">
      <alignment vertical="center"/>
    </xf>
    <xf numFmtId="3" fontId="22" fillId="0" borderId="3" xfId="7" applyNumberFormat="1" applyFont="1" applyFill="1" applyBorder="1" applyAlignment="1">
      <alignment vertical="center"/>
    </xf>
    <xf numFmtId="165" fontId="22" fillId="0" borderId="3" xfId="6" applyNumberFormat="1" applyFont="1" applyFill="1" applyBorder="1" applyAlignment="1">
      <alignment vertical="center"/>
    </xf>
    <xf numFmtId="0" fontId="27" fillId="22" borderId="4" xfId="6" applyFont="1" applyFill="1" applyBorder="1" applyAlignment="1">
      <alignment vertical="center"/>
    </xf>
    <xf numFmtId="3" fontId="19" fillId="22" borderId="3" xfId="6" applyNumberFormat="1" applyFont="1" applyFill="1" applyBorder="1" applyAlignment="1">
      <alignment vertical="center"/>
    </xf>
    <xf numFmtId="3" fontId="19" fillId="9" borderId="11" xfId="6" applyNumberFormat="1" applyFont="1" applyFill="1" applyBorder="1" applyAlignment="1">
      <alignment vertical="center"/>
    </xf>
    <xf numFmtId="3" fontId="19" fillId="9" borderId="5" xfId="6" applyNumberFormat="1" applyFont="1" applyFill="1" applyBorder="1" applyAlignment="1">
      <alignment vertical="center"/>
    </xf>
    <xf numFmtId="0" fontId="22" fillId="21" borderId="4" xfId="6" applyFont="1" applyFill="1" applyBorder="1" applyAlignment="1">
      <alignment vertical="center"/>
    </xf>
    <xf numFmtId="3" fontId="20" fillId="21" borderId="3" xfId="6" applyNumberFormat="1" applyFont="1" applyFill="1" applyBorder="1" applyAlignment="1">
      <alignment vertical="center"/>
    </xf>
    <xf numFmtId="3" fontId="20" fillId="21" borderId="11" xfId="6" applyNumberFormat="1" applyFont="1" applyFill="1" applyBorder="1" applyAlignment="1">
      <alignment vertical="center"/>
    </xf>
    <xf numFmtId="3" fontId="22" fillId="21" borderId="3" xfId="7" applyNumberFormat="1" applyFont="1" applyFill="1" applyBorder="1" applyAlignment="1">
      <alignment vertical="center"/>
    </xf>
    <xf numFmtId="3" fontId="22" fillId="21" borderId="11" xfId="7" applyNumberFormat="1" applyFont="1" applyFill="1" applyBorder="1" applyAlignment="1">
      <alignment vertical="center"/>
    </xf>
    <xf numFmtId="165" fontId="22" fillId="21" borderId="3" xfId="6" applyNumberFormat="1" applyFont="1" applyFill="1" applyBorder="1" applyAlignment="1">
      <alignment vertical="center"/>
    </xf>
    <xf numFmtId="3" fontId="20" fillId="21" borderId="5" xfId="6" applyNumberFormat="1" applyFont="1" applyFill="1" applyBorder="1" applyAlignment="1">
      <alignment vertical="center"/>
    </xf>
    <xf numFmtId="0" fontId="22" fillId="10" borderId="6" xfId="6" applyFont="1" applyFill="1" applyBorder="1" applyAlignment="1">
      <alignment vertical="center"/>
    </xf>
    <xf numFmtId="3" fontId="20" fillId="10" borderId="7" xfId="6" applyNumberFormat="1" applyFont="1" applyFill="1" applyBorder="1" applyAlignment="1">
      <alignment vertical="center"/>
    </xf>
    <xf numFmtId="3" fontId="20" fillId="10" borderId="0" xfId="6" applyNumberFormat="1" applyFont="1" applyFill="1" applyBorder="1" applyAlignment="1">
      <alignment vertical="center"/>
    </xf>
    <xf numFmtId="3" fontId="20" fillId="10" borderId="8" xfId="6" applyNumberFormat="1" applyFont="1" applyFill="1" applyBorder="1" applyAlignment="1">
      <alignment vertical="center"/>
    </xf>
    <xf numFmtId="0" fontId="27" fillId="22" borderId="10" xfId="6" applyFont="1" applyFill="1" applyBorder="1" applyAlignment="1">
      <alignment horizontal="center" vertical="center" wrapText="1"/>
    </xf>
    <xf numFmtId="3" fontId="19" fillId="22" borderId="9" xfId="6" applyNumberFormat="1" applyFont="1" applyFill="1" applyBorder="1" applyAlignment="1">
      <alignment horizontal="center" vertical="center" wrapText="1"/>
    </xf>
    <xf numFmtId="3" fontId="27" fillId="22" borderId="9" xfId="7" applyNumberFormat="1" applyFont="1" applyFill="1" applyBorder="1" applyAlignment="1">
      <alignment horizontal="center" vertical="center" wrapText="1"/>
    </xf>
    <xf numFmtId="165" fontId="27" fillId="22" borderId="9" xfId="6" applyNumberFormat="1" applyFont="1" applyFill="1" applyBorder="1" applyAlignment="1">
      <alignment horizontal="center" vertical="center" wrapText="1"/>
    </xf>
    <xf numFmtId="3" fontId="22" fillId="12" borderId="7" xfId="6" applyNumberFormat="1" applyFont="1" applyFill="1" applyBorder="1" applyAlignment="1">
      <alignment vertical="center"/>
    </xf>
    <xf numFmtId="3" fontId="22" fillId="12" borderId="0" xfId="6" applyNumberFormat="1" applyFont="1" applyFill="1" applyBorder="1" applyAlignment="1">
      <alignment vertical="center"/>
    </xf>
    <xf numFmtId="3" fontId="22" fillId="12" borderId="6" xfId="6" applyNumberFormat="1" applyFont="1" applyFill="1" applyBorder="1" applyAlignment="1">
      <alignment vertical="center"/>
    </xf>
    <xf numFmtId="3" fontId="0" fillId="3" borderId="0" xfId="0" applyNumberFormat="1" applyFill="1"/>
    <xf numFmtId="175" fontId="44" fillId="20" borderId="0" xfId="1" applyNumberFormat="1" applyFont="1" applyFill="1" applyBorder="1" applyAlignment="1">
      <alignment vertical="center"/>
    </xf>
    <xf numFmtId="175" fontId="44" fillId="21" borderId="0" xfId="1" applyNumberFormat="1" applyFont="1" applyFill="1" applyBorder="1" applyAlignment="1">
      <alignment vertical="center"/>
    </xf>
    <xf numFmtId="175" fontId="9" fillId="0" borderId="0" xfId="0" applyNumberFormat="1" applyFont="1"/>
    <xf numFmtId="0" fontId="42" fillId="0" borderId="0" xfId="10" applyFont="1" applyBorder="1" applyAlignment="1">
      <alignment horizontal="right" vertical="center" wrapText="1"/>
    </xf>
    <xf numFmtId="0" fontId="51" fillId="0" borderId="0" xfId="10" applyFont="1"/>
    <xf numFmtId="0" fontId="42" fillId="0" borderId="16" xfId="10" applyFont="1" applyBorder="1" applyAlignment="1">
      <alignment vertical="center" wrapText="1"/>
    </xf>
    <xf numFmtId="0" fontId="42" fillId="0" borderId="0" xfId="10" applyFont="1" applyBorder="1" applyAlignment="1">
      <alignment vertical="center" wrapText="1"/>
    </xf>
    <xf numFmtId="0" fontId="52" fillId="0" borderId="0" xfId="10" applyFont="1" applyBorder="1" applyAlignment="1">
      <alignment horizontal="center"/>
    </xf>
    <xf numFmtId="0" fontId="52" fillId="0" borderId="17" xfId="10" applyFont="1" applyBorder="1" applyAlignment="1">
      <alignment wrapText="1"/>
    </xf>
    <xf numFmtId="172" fontId="52" fillId="0" borderId="18" xfId="11" applyNumberFormat="1" applyFont="1" applyBorder="1" applyAlignment="1">
      <alignment wrapText="1"/>
    </xf>
    <xf numFmtId="165" fontId="52" fillId="0" borderId="18" xfId="10" applyNumberFormat="1" applyFont="1" applyBorder="1"/>
    <xf numFmtId="165" fontId="52" fillId="0" borderId="19" xfId="10" applyNumberFormat="1" applyFont="1" applyBorder="1"/>
    <xf numFmtId="172" fontId="51" fillId="0" borderId="20" xfId="10" applyNumberFormat="1" applyFont="1" applyBorder="1" applyAlignment="1">
      <alignment wrapText="1"/>
    </xf>
    <xf numFmtId="0" fontId="51" fillId="0" borderId="0" xfId="10" applyFont="1" applyAlignment="1">
      <alignment wrapText="1"/>
    </xf>
    <xf numFmtId="0" fontId="51" fillId="0" borderId="23" xfId="10" applyFont="1" applyBorder="1" applyAlignment="1">
      <alignment wrapText="1"/>
    </xf>
    <xf numFmtId="172" fontId="51" fillId="0" borderId="3" xfId="11" applyNumberFormat="1" applyFont="1" applyBorder="1"/>
    <xf numFmtId="165" fontId="51" fillId="0" borderId="3" xfId="10" applyNumberFormat="1" applyFont="1" applyBorder="1"/>
    <xf numFmtId="165" fontId="51" fillId="0" borderId="4" xfId="10" applyNumberFormat="1" applyFont="1" applyBorder="1"/>
    <xf numFmtId="173" fontId="51" fillId="0" borderId="24" xfId="10" applyNumberFormat="1" applyFont="1" applyBorder="1" applyAlignment="1">
      <alignment wrapText="1"/>
    </xf>
    <xf numFmtId="172" fontId="51" fillId="0" borderId="3" xfId="10" applyNumberFormat="1" applyFont="1" applyBorder="1" applyAlignment="1">
      <alignment wrapText="1"/>
    </xf>
    <xf numFmtId="0" fontId="52" fillId="0" borderId="23" xfId="10" applyFont="1" applyBorder="1"/>
    <xf numFmtId="165" fontId="52" fillId="0" borderId="3" xfId="10" applyNumberFormat="1" applyFont="1" applyBorder="1"/>
    <xf numFmtId="10" fontId="52" fillId="0" borderId="3" xfId="10" applyNumberFormat="1" applyFont="1" applyBorder="1"/>
    <xf numFmtId="165" fontId="52" fillId="0" borderId="4" xfId="10" applyNumberFormat="1" applyFont="1" applyBorder="1"/>
    <xf numFmtId="0" fontId="51" fillId="0" borderId="24" xfId="10" applyFont="1" applyBorder="1" applyAlignment="1"/>
    <xf numFmtId="0" fontId="52" fillId="0" borderId="25" xfId="10" applyFont="1" applyBorder="1"/>
    <xf numFmtId="165" fontId="52" fillId="0" borderId="26" xfId="10" applyNumberFormat="1" applyFont="1" applyBorder="1"/>
    <xf numFmtId="10" fontId="52" fillId="0" borderId="26" xfId="10" applyNumberFormat="1" applyFont="1" applyBorder="1"/>
    <xf numFmtId="165" fontId="52" fillId="0" borderId="27" xfId="10" applyNumberFormat="1" applyFont="1" applyBorder="1"/>
    <xf numFmtId="0" fontId="51" fillId="0" borderId="28" xfId="10" applyFont="1" applyBorder="1" applyAlignment="1"/>
    <xf numFmtId="0" fontId="51" fillId="0" borderId="0" xfId="10" applyFont="1" applyBorder="1"/>
    <xf numFmtId="165" fontId="51" fillId="0" borderId="0" xfId="10" applyNumberFormat="1" applyFont="1" applyBorder="1"/>
    <xf numFmtId="10" fontId="51" fillId="0" borderId="0" xfId="10" applyNumberFormat="1" applyFont="1" applyBorder="1"/>
    <xf numFmtId="0" fontId="51" fillId="0" borderId="0" xfId="10" applyFont="1" applyAlignment="1"/>
    <xf numFmtId="173" fontId="51" fillId="0" borderId="20" xfId="10" applyNumberFormat="1" applyFont="1" applyBorder="1" applyAlignment="1">
      <alignment wrapText="1"/>
    </xf>
    <xf numFmtId="0" fontId="52" fillId="0" borderId="23" xfId="10" applyFont="1" applyBorder="1" applyAlignment="1">
      <alignment wrapText="1"/>
    </xf>
    <xf numFmtId="172" fontId="52" fillId="0" borderId="3" xfId="11" applyNumberFormat="1" applyFont="1" applyBorder="1"/>
    <xf numFmtId="0" fontId="51" fillId="0" borderId="25" xfId="10" applyFont="1" applyBorder="1" applyAlignment="1">
      <alignment wrapText="1"/>
    </xf>
    <xf numFmtId="172" fontId="51" fillId="0" borderId="26" xfId="10" applyNumberFormat="1" applyFont="1" applyBorder="1" applyAlignment="1">
      <alignment wrapText="1"/>
    </xf>
    <xf numFmtId="165" fontId="51" fillId="0" borderId="26" xfId="10" applyNumberFormat="1" applyFont="1" applyBorder="1"/>
    <xf numFmtId="165" fontId="51" fillId="0" borderId="27" xfId="10" applyNumberFormat="1" applyFont="1" applyBorder="1"/>
    <xf numFmtId="173" fontId="51" fillId="0" borderId="28" xfId="10" applyNumberFormat="1" applyFont="1" applyBorder="1" applyAlignment="1">
      <alignment wrapText="1"/>
    </xf>
    <xf numFmtId="0" fontId="51" fillId="0" borderId="0" xfId="10" applyFont="1" applyBorder="1" applyAlignment="1">
      <alignment wrapText="1"/>
    </xf>
    <xf numFmtId="172" fontId="51" fillId="0" borderId="0" xfId="10" applyNumberFormat="1" applyFont="1" applyBorder="1" applyAlignment="1">
      <alignment wrapText="1"/>
    </xf>
    <xf numFmtId="172" fontId="51" fillId="0" borderId="0" xfId="11" applyNumberFormat="1" applyFont="1" applyBorder="1"/>
    <xf numFmtId="166" fontId="51" fillId="0" borderId="20" xfId="10" applyNumberFormat="1" applyFont="1" applyBorder="1" applyAlignment="1"/>
    <xf numFmtId="166" fontId="51" fillId="0" borderId="24" xfId="10" applyNumberFormat="1" applyFont="1" applyBorder="1" applyAlignment="1"/>
    <xf numFmtId="172" fontId="51" fillId="0" borderId="3" xfId="10" applyNumberFormat="1" applyFont="1" applyBorder="1" applyAlignment="1">
      <alignment horizontal="center" wrapText="1"/>
    </xf>
    <xf numFmtId="172" fontId="51" fillId="0" borderId="26" xfId="10" applyNumberFormat="1" applyFont="1" applyBorder="1" applyAlignment="1">
      <alignment horizontal="center" wrapText="1"/>
    </xf>
    <xf numFmtId="166" fontId="51" fillId="0" borderId="28" xfId="10" applyNumberFormat="1" applyFont="1" applyBorder="1" applyAlignment="1"/>
    <xf numFmtId="0" fontId="52" fillId="0" borderId="29" xfId="10" applyFont="1" applyBorder="1" applyAlignment="1">
      <alignment horizontal="center" vertical="center" wrapText="1"/>
    </xf>
    <xf numFmtId="10" fontId="52" fillId="0" borderId="30" xfId="10" applyNumberFormat="1" applyFont="1" applyBorder="1" applyAlignment="1">
      <alignment horizontal="center" vertical="center" wrapText="1"/>
    </xf>
    <xf numFmtId="10" fontId="52" fillId="0" borderId="30" xfId="10" applyNumberFormat="1" applyFont="1" applyBorder="1" applyAlignment="1">
      <alignment horizontal="center" vertical="center"/>
    </xf>
    <xf numFmtId="10" fontId="52" fillId="0" borderId="31" xfId="10" applyNumberFormat="1" applyFont="1" applyBorder="1" applyAlignment="1">
      <alignment horizontal="center" vertical="center" wrapText="1"/>
    </xf>
    <xf numFmtId="0" fontId="51" fillId="0" borderId="32" xfId="10" applyFont="1" applyBorder="1" applyAlignment="1"/>
    <xf numFmtId="172" fontId="52" fillId="0" borderId="18" xfId="11" applyNumberFormat="1" applyFont="1" applyBorder="1"/>
    <xf numFmtId="166" fontId="52" fillId="0" borderId="20" xfId="10" applyNumberFormat="1" applyFont="1" applyBorder="1" applyAlignment="1"/>
    <xf numFmtId="173" fontId="51" fillId="0" borderId="26" xfId="11" applyNumberFormat="1" applyFont="1" applyBorder="1" applyAlignment="1">
      <alignment vertical="center"/>
    </xf>
    <xf numFmtId="165" fontId="51" fillId="0" borderId="26" xfId="10" applyNumberFormat="1" applyFont="1" applyBorder="1" applyAlignment="1">
      <alignment vertical="center"/>
    </xf>
    <xf numFmtId="172" fontId="51" fillId="0" borderId="26" xfId="11" applyNumberFormat="1" applyFont="1" applyBorder="1" applyAlignment="1">
      <alignment vertical="center"/>
    </xf>
    <xf numFmtId="165" fontId="51" fillId="0" borderId="27" xfId="10" applyNumberFormat="1" applyFont="1" applyBorder="1" applyAlignment="1">
      <alignment vertical="center"/>
    </xf>
    <xf numFmtId="0" fontId="52" fillId="0" borderId="0" xfId="10" applyFont="1" applyBorder="1" applyAlignment="1">
      <alignment horizontal="center" vertical="center" wrapText="1"/>
    </xf>
    <xf numFmtId="10" fontId="52" fillId="0" borderId="0" xfId="10" applyNumberFormat="1" applyFont="1" applyBorder="1" applyAlignment="1">
      <alignment horizontal="center" vertical="center" wrapText="1"/>
    </xf>
    <xf numFmtId="10" fontId="52" fillId="0" borderId="0" xfId="10" applyNumberFormat="1" applyFont="1" applyBorder="1" applyAlignment="1">
      <alignment horizontal="center" vertical="center"/>
    </xf>
    <xf numFmtId="0" fontId="52" fillId="0" borderId="0" xfId="10" applyFont="1" applyBorder="1" applyAlignment="1"/>
    <xf numFmtId="0" fontId="52" fillId="0" borderId="19" xfId="10" applyFont="1" applyBorder="1" applyAlignment="1">
      <alignment wrapText="1"/>
    </xf>
    <xf numFmtId="0" fontId="52" fillId="0" borderId="13" xfId="10" applyFont="1" applyBorder="1" applyAlignment="1">
      <alignment horizontal="center"/>
    </xf>
    <xf numFmtId="165" fontId="51" fillId="0" borderId="18" xfId="10" applyNumberFormat="1" applyFont="1" applyBorder="1"/>
    <xf numFmtId="165" fontId="51" fillId="0" borderId="19" xfId="10" applyNumberFormat="1" applyFont="1" applyBorder="1"/>
    <xf numFmtId="165" fontId="52" fillId="0" borderId="0" xfId="10" applyNumberFormat="1" applyFont="1" applyBorder="1"/>
    <xf numFmtId="0" fontId="51" fillId="0" borderId="23" xfId="10" applyFont="1" applyBorder="1"/>
    <xf numFmtId="165" fontId="51" fillId="0" borderId="3" xfId="11" applyNumberFormat="1" applyFont="1" applyBorder="1"/>
    <xf numFmtId="172" fontId="51" fillId="0" borderId="3" xfId="10" applyNumberFormat="1" applyFont="1" applyBorder="1"/>
    <xf numFmtId="165" fontId="51" fillId="0" borderId="4" xfId="11" applyNumberFormat="1" applyFont="1" applyBorder="1"/>
    <xf numFmtId="166" fontId="51" fillId="0" borderId="4" xfId="10" applyNumberFormat="1" applyFont="1" applyBorder="1"/>
    <xf numFmtId="173" fontId="51" fillId="0" borderId="24" xfId="11" applyNumberFormat="1" applyFont="1" applyBorder="1" applyAlignment="1"/>
    <xf numFmtId="0" fontId="52" fillId="0" borderId="25" xfId="10" applyFont="1" applyBorder="1" applyAlignment="1">
      <alignment wrapText="1"/>
    </xf>
    <xf numFmtId="173" fontId="52" fillId="0" borderId="26" xfId="11" applyNumberFormat="1" applyFont="1" applyBorder="1"/>
    <xf numFmtId="172" fontId="52" fillId="0" borderId="26" xfId="10" applyNumberFormat="1" applyFont="1" applyBorder="1"/>
    <xf numFmtId="166" fontId="52" fillId="0" borderId="27" xfId="10" applyNumberFormat="1" applyFont="1" applyBorder="1"/>
    <xf numFmtId="173" fontId="51" fillId="0" borderId="28" xfId="11" applyNumberFormat="1" applyFont="1" applyBorder="1" applyAlignment="1"/>
    <xf numFmtId="173" fontId="51" fillId="0" borderId="0" xfId="11" applyNumberFormat="1" applyFont="1" applyBorder="1"/>
    <xf numFmtId="173" fontId="51" fillId="0" borderId="0" xfId="11" applyNumberFormat="1" applyFont="1" applyBorder="1" applyAlignment="1"/>
    <xf numFmtId="0" fontId="52" fillId="0" borderId="27" xfId="10" applyFont="1" applyBorder="1" applyAlignment="1">
      <alignment horizontal="center" wrapText="1"/>
    </xf>
    <xf numFmtId="0" fontId="52" fillId="0" borderId="40" xfId="10" applyFont="1" applyBorder="1" applyAlignment="1">
      <alignment horizontal="left" vertical="center" wrapText="1"/>
    </xf>
    <xf numFmtId="3" fontId="52" fillId="0" borderId="7" xfId="12" applyNumberFormat="1" applyFont="1" applyBorder="1" applyAlignment="1">
      <alignment horizontal="right" vertical="center" wrapText="1"/>
    </xf>
    <xf numFmtId="165" fontId="52" fillId="0" borderId="7" xfId="10" applyNumberFormat="1" applyFont="1" applyBorder="1" applyAlignment="1">
      <alignment horizontal="center" vertical="center"/>
    </xf>
    <xf numFmtId="3" fontId="52" fillId="0" borderId="1" xfId="11" applyNumberFormat="1" applyFont="1" applyBorder="1"/>
    <xf numFmtId="165" fontId="52" fillId="0" borderId="6" xfId="10" applyNumberFormat="1" applyFont="1" applyBorder="1" applyAlignment="1">
      <alignment horizontal="center"/>
    </xf>
    <xf numFmtId="166" fontId="52" fillId="0" borderId="41" xfId="10" applyNumberFormat="1" applyFont="1" applyBorder="1" applyAlignment="1"/>
    <xf numFmtId="0" fontId="52" fillId="0" borderId="0" xfId="10" applyFont="1"/>
    <xf numFmtId="0" fontId="52" fillId="0" borderId="36" xfId="10" applyFont="1" applyBorder="1" applyAlignment="1">
      <alignment wrapText="1"/>
    </xf>
    <xf numFmtId="165" fontId="52" fillId="0" borderId="38" xfId="10" applyNumberFormat="1" applyFont="1" applyBorder="1"/>
    <xf numFmtId="166" fontId="52" fillId="0" borderId="39" xfId="10" applyNumberFormat="1" applyFont="1" applyBorder="1" applyAlignment="1"/>
    <xf numFmtId="172" fontId="51" fillId="0" borderId="10" xfId="10" applyNumberFormat="1" applyFont="1" applyBorder="1"/>
    <xf numFmtId="173" fontId="51" fillId="0" borderId="35" xfId="10" applyNumberFormat="1" applyFont="1" applyBorder="1" applyAlignment="1"/>
    <xf numFmtId="0" fontId="26" fillId="0" borderId="23" xfId="10" applyFont="1" applyBorder="1" applyAlignment="1">
      <alignment wrapText="1"/>
    </xf>
    <xf numFmtId="172" fontId="51" fillId="0" borderId="4" xfId="10" applyNumberFormat="1" applyFont="1" applyBorder="1"/>
    <xf numFmtId="173" fontId="51" fillId="0" borderId="24" xfId="10" applyNumberFormat="1" applyFont="1" applyBorder="1" applyAlignment="1"/>
    <xf numFmtId="0" fontId="26" fillId="0" borderId="21" xfId="10" applyFont="1" applyBorder="1" applyAlignment="1">
      <alignment wrapText="1"/>
    </xf>
    <xf numFmtId="172" fontId="51" fillId="0" borderId="13" xfId="10" applyNumberFormat="1" applyFont="1" applyBorder="1"/>
    <xf numFmtId="173" fontId="51" fillId="0" borderId="22" xfId="10" applyNumberFormat="1" applyFont="1" applyBorder="1" applyAlignment="1"/>
    <xf numFmtId="172" fontId="52" fillId="0" borderId="37" xfId="12" applyNumberFormat="1" applyFont="1" applyBorder="1" applyAlignment="1">
      <alignment horizontal="right" vertical="center" wrapText="1"/>
    </xf>
    <xf numFmtId="172" fontId="52" fillId="0" borderId="38" xfId="10" applyNumberFormat="1" applyFont="1" applyBorder="1" applyAlignment="1">
      <alignment horizontal="center"/>
    </xf>
    <xf numFmtId="165" fontId="51" fillId="0" borderId="0" xfId="10" applyNumberFormat="1" applyFont="1"/>
    <xf numFmtId="172" fontId="51" fillId="0" borderId="9" xfId="11" applyNumberFormat="1" applyFont="1" applyBorder="1"/>
    <xf numFmtId="0" fontId="51" fillId="0" borderId="0" xfId="10" applyFont="1" applyAlignment="1">
      <alignment horizontal="left" wrapText="1"/>
    </xf>
    <xf numFmtId="173" fontId="51" fillId="0" borderId="0" xfId="11" applyNumberFormat="1" applyFont="1"/>
    <xf numFmtId="173" fontId="51" fillId="0" borderId="0" xfId="10" applyNumberFormat="1" applyFont="1" applyAlignment="1"/>
    <xf numFmtId="0" fontId="52" fillId="0" borderId="20" xfId="10" applyFont="1" applyBorder="1" applyAlignment="1">
      <alignment horizontal="center" wrapText="1"/>
    </xf>
    <xf numFmtId="0" fontId="52" fillId="0" borderId="3" xfId="10" applyFont="1" applyBorder="1" applyAlignment="1">
      <alignment horizontal="center" wrapText="1"/>
    </xf>
    <xf numFmtId="0" fontId="52" fillId="0" borderId="24" xfId="10" applyFont="1" applyBorder="1" applyAlignment="1">
      <alignment horizontal="center" wrapText="1"/>
    </xf>
    <xf numFmtId="0" fontId="51" fillId="0" borderId="3" xfId="10" applyFont="1" applyBorder="1" applyAlignment="1">
      <alignment horizontal="center" wrapText="1"/>
    </xf>
    <xf numFmtId="0" fontId="51" fillId="0" borderId="24" xfId="10" applyFont="1" applyBorder="1" applyAlignment="1">
      <alignment horizontal="center" wrapText="1"/>
    </xf>
    <xf numFmtId="172" fontId="51" fillId="0" borderId="26" xfId="11" applyNumberFormat="1" applyFont="1" applyBorder="1"/>
    <xf numFmtId="0" fontId="51" fillId="0" borderId="26" xfId="10" applyFont="1" applyBorder="1" applyAlignment="1">
      <alignment horizontal="center" wrapText="1"/>
    </xf>
    <xf numFmtId="0" fontId="51" fillId="0" borderId="28" xfId="10" applyFont="1" applyBorder="1" applyAlignment="1">
      <alignment horizontal="center" wrapText="1"/>
    </xf>
    <xf numFmtId="0" fontId="52" fillId="0" borderId="3" xfId="10" applyFont="1" applyBorder="1" applyAlignment="1">
      <alignment horizontal="center"/>
    </xf>
    <xf numFmtId="0" fontId="52" fillId="0" borderId="24" xfId="10" applyFont="1" applyBorder="1" applyAlignment="1">
      <alignment horizontal="center"/>
    </xf>
    <xf numFmtId="3" fontId="51" fillId="0" borderId="0" xfId="10" applyNumberFormat="1" applyFont="1" applyBorder="1" applyAlignment="1"/>
    <xf numFmtId="173" fontId="52" fillId="0" borderId="18" xfId="11" applyNumberFormat="1" applyFont="1" applyBorder="1"/>
    <xf numFmtId="165" fontId="52" fillId="0" borderId="20" xfId="10" applyNumberFormat="1" applyFont="1" applyBorder="1"/>
    <xf numFmtId="173" fontId="52" fillId="0" borderId="0" xfId="11" applyNumberFormat="1" applyFont="1" applyBorder="1" applyAlignment="1"/>
    <xf numFmtId="173" fontId="51" fillId="0" borderId="3" xfId="11" applyNumberFormat="1" applyFont="1" applyBorder="1"/>
    <xf numFmtId="165" fontId="51" fillId="0" borderId="24" xfId="10" applyNumberFormat="1" applyFont="1" applyBorder="1"/>
    <xf numFmtId="0" fontId="51" fillId="0" borderId="25" xfId="10" applyFont="1" applyBorder="1" applyAlignment="1">
      <alignment horizontal="left" wrapText="1"/>
    </xf>
    <xf numFmtId="173" fontId="51" fillId="0" borderId="26" xfId="11" applyNumberFormat="1" applyFont="1" applyBorder="1"/>
    <xf numFmtId="165" fontId="51" fillId="0" borderId="28" xfId="10" applyNumberFormat="1" applyFont="1" applyBorder="1"/>
    <xf numFmtId="0" fontId="51" fillId="0" borderId="0" xfId="10" applyFont="1" applyBorder="1" applyAlignment="1">
      <alignment horizontal="left" wrapText="1"/>
    </xf>
    <xf numFmtId="0" fontId="52" fillId="0" borderId="17" xfId="10" applyFont="1" applyBorder="1" applyAlignment="1">
      <alignment horizontal="left" wrapText="1"/>
    </xf>
    <xf numFmtId="3" fontId="52" fillId="0" borderId="20" xfId="10" applyNumberFormat="1" applyFont="1" applyBorder="1"/>
    <xf numFmtId="0" fontId="52" fillId="0" borderId="23" xfId="10" applyFont="1" applyBorder="1" applyAlignment="1">
      <alignment horizontal="left" wrapText="1"/>
    </xf>
    <xf numFmtId="173" fontId="52" fillId="0" borderId="3" xfId="11" applyNumberFormat="1" applyFont="1" applyBorder="1"/>
    <xf numFmtId="165" fontId="52" fillId="0" borderId="24" xfId="10" applyNumberFormat="1" applyFont="1" applyBorder="1"/>
    <xf numFmtId="0" fontId="51" fillId="0" borderId="23" xfId="10" applyFont="1" applyBorder="1" applyAlignment="1">
      <alignment horizontal="left" wrapText="1"/>
    </xf>
    <xf numFmtId="3" fontId="51" fillId="0" borderId="24" xfId="10" applyNumberFormat="1" applyFont="1" applyBorder="1"/>
    <xf numFmtId="4" fontId="51" fillId="0" borderId="24" xfId="10" applyNumberFormat="1" applyFont="1" applyBorder="1"/>
    <xf numFmtId="0" fontId="51" fillId="0" borderId="0" xfId="10" applyFont="1" applyBorder="1" applyAlignment="1"/>
    <xf numFmtId="4" fontId="51" fillId="0" borderId="28" xfId="10" applyNumberFormat="1" applyFont="1" applyBorder="1"/>
    <xf numFmtId="4" fontId="51" fillId="0" borderId="0" xfId="10" applyNumberFormat="1" applyFont="1" applyBorder="1"/>
    <xf numFmtId="173" fontId="52" fillId="0" borderId="0" xfId="11" applyNumberFormat="1" applyFont="1"/>
    <xf numFmtId="3" fontId="52" fillId="0" borderId="0" xfId="10" applyNumberFormat="1" applyFont="1"/>
    <xf numFmtId="166" fontId="52" fillId="0" borderId="24" xfId="10" applyNumberFormat="1" applyFont="1" applyBorder="1"/>
    <xf numFmtId="167" fontId="51" fillId="0" borderId="3" xfId="10" applyNumberFormat="1" applyFont="1" applyBorder="1"/>
    <xf numFmtId="2" fontId="51" fillId="0" borderId="24" xfId="10" applyNumberFormat="1" applyFont="1" applyBorder="1"/>
    <xf numFmtId="167" fontId="51" fillId="0" borderId="26" xfId="10" applyNumberFormat="1" applyFont="1" applyBorder="1"/>
    <xf numFmtId="2" fontId="51" fillId="0" borderId="28" xfId="10" applyNumberFormat="1" applyFont="1" applyBorder="1"/>
    <xf numFmtId="167" fontId="51" fillId="0" borderId="0" xfId="10" applyNumberFormat="1" applyFont="1" applyBorder="1"/>
    <xf numFmtId="172" fontId="52" fillId="0" borderId="0" xfId="11" applyNumberFormat="1" applyFont="1"/>
    <xf numFmtId="0" fontId="52" fillId="0" borderId="0" xfId="10" applyFont="1" applyAlignment="1">
      <alignment horizontal="left" wrapText="1"/>
    </xf>
    <xf numFmtId="3" fontId="51" fillId="0" borderId="0" xfId="10" applyNumberFormat="1" applyFont="1"/>
    <xf numFmtId="166" fontId="51" fillId="0" borderId="0" xfId="10" applyNumberFormat="1" applyFont="1"/>
    <xf numFmtId="174" fontId="51" fillId="0" borderId="0" xfId="11" applyNumberFormat="1" applyFont="1"/>
    <xf numFmtId="0" fontId="52" fillId="0" borderId="0" xfId="10" applyFont="1" applyBorder="1" applyAlignment="1">
      <alignment wrapText="1"/>
    </xf>
    <xf numFmtId="3" fontId="52" fillId="0" borderId="30" xfId="11" applyNumberFormat="1" applyFont="1" applyBorder="1"/>
    <xf numFmtId="165" fontId="52" fillId="0" borderId="30" xfId="10" applyNumberFormat="1" applyFont="1" applyBorder="1"/>
    <xf numFmtId="0" fontId="52" fillId="0" borderId="29" xfId="10" applyFont="1" applyBorder="1" applyAlignment="1">
      <alignment wrapText="1"/>
    </xf>
    <xf numFmtId="173" fontId="51" fillId="0" borderId="3" xfId="11" applyNumberFormat="1" applyFont="1" applyFill="1" applyBorder="1"/>
    <xf numFmtId="172" fontId="51" fillId="0" borderId="1" xfId="11" applyNumberFormat="1" applyFont="1" applyBorder="1"/>
    <xf numFmtId="0" fontId="24" fillId="3" borderId="34" xfId="0" applyFont="1" applyFill="1" applyBorder="1" applyAlignment="1">
      <alignment vertical="center" wrapText="1"/>
    </xf>
    <xf numFmtId="172" fontId="51" fillId="0" borderId="0" xfId="10" applyNumberFormat="1" applyFont="1" applyBorder="1"/>
    <xf numFmtId="0" fontId="24" fillId="3" borderId="23" xfId="0" applyFont="1" applyFill="1" applyBorder="1" applyAlignment="1">
      <alignment vertical="center" wrapText="1"/>
    </xf>
    <xf numFmtId="0" fontId="24" fillId="3" borderId="25" xfId="0" applyFont="1" applyFill="1" applyBorder="1" applyAlignment="1">
      <alignment vertical="center" wrapText="1"/>
    </xf>
    <xf numFmtId="172" fontId="51" fillId="0" borderId="16" xfId="10" applyNumberFormat="1" applyFont="1" applyBorder="1"/>
    <xf numFmtId="173" fontId="51" fillId="0" borderId="28" xfId="10" applyNumberFormat="1" applyFont="1" applyBorder="1" applyAlignment="1"/>
    <xf numFmtId="0" fontId="41" fillId="0" borderId="0" xfId="0" applyFont="1" applyFill="1" applyBorder="1" applyAlignment="1"/>
    <xf numFmtId="0" fontId="36" fillId="0" borderId="0" xfId="0" applyFont="1" applyFill="1"/>
    <xf numFmtId="0" fontId="18" fillId="0" borderId="0" xfId="0" applyFont="1"/>
    <xf numFmtId="0" fontId="51" fillId="0" borderId="0" xfId="10" applyFont="1" applyBorder="1" applyAlignment="1">
      <alignment horizontal="left" wrapText="1"/>
    </xf>
    <xf numFmtId="0" fontId="52" fillId="0" borderId="17" xfId="10" applyFont="1" applyBorder="1" applyAlignment="1">
      <alignment horizontal="center" vertical="center" wrapText="1"/>
    </xf>
    <xf numFmtId="0" fontId="52" fillId="0" borderId="21" xfId="10" applyFont="1" applyBorder="1" applyAlignment="1">
      <alignment horizontal="center" vertical="center" wrapText="1"/>
    </xf>
    <xf numFmtId="10" fontId="52" fillId="0" borderId="18" xfId="10" applyNumberFormat="1" applyFont="1" applyBorder="1" applyAlignment="1">
      <alignment horizontal="center" vertical="center" wrapText="1"/>
    </xf>
    <xf numFmtId="10" fontId="52" fillId="0" borderId="1" xfId="10" applyNumberFormat="1" applyFont="1" applyBorder="1" applyAlignment="1">
      <alignment horizontal="center" vertical="center" wrapText="1"/>
    </xf>
    <xf numFmtId="10" fontId="52" fillId="0" borderId="18" xfId="10" applyNumberFormat="1" applyFont="1" applyBorder="1" applyAlignment="1">
      <alignment horizontal="center" vertical="center"/>
    </xf>
    <xf numFmtId="10" fontId="52" fillId="0" borderId="1" xfId="10" applyNumberFormat="1" applyFont="1" applyBorder="1" applyAlignment="1">
      <alignment horizontal="center" vertical="center"/>
    </xf>
    <xf numFmtId="0" fontId="52" fillId="0" borderId="30" xfId="10" applyFont="1" applyBorder="1" applyAlignment="1">
      <alignment horizontal="center" wrapText="1"/>
    </xf>
    <xf numFmtId="0" fontId="52" fillId="0" borderId="7" xfId="10" applyFont="1" applyBorder="1" applyAlignment="1">
      <alignment horizontal="center" wrapText="1"/>
    </xf>
    <xf numFmtId="0" fontId="52" fillId="0" borderId="20" xfId="10" applyFont="1" applyBorder="1" applyAlignment="1">
      <alignment horizontal="center" vertical="center"/>
    </xf>
    <xf numFmtId="0" fontId="52" fillId="0" borderId="22" xfId="10" applyFont="1" applyBorder="1" applyAlignment="1">
      <alignment horizontal="center" vertical="center"/>
    </xf>
    <xf numFmtId="0" fontId="52" fillId="0" borderId="25" xfId="10" applyFont="1" applyBorder="1" applyAlignment="1">
      <alignment horizontal="center" vertical="center" wrapText="1"/>
    </xf>
    <xf numFmtId="10" fontId="52" fillId="0" borderId="26" xfId="10" applyNumberFormat="1" applyFont="1" applyBorder="1" applyAlignment="1">
      <alignment horizontal="center" vertical="center" wrapText="1"/>
    </xf>
    <xf numFmtId="10" fontId="52" fillId="0" borderId="26" xfId="10" applyNumberFormat="1" applyFont="1" applyBorder="1" applyAlignment="1">
      <alignment horizontal="center" vertical="center"/>
    </xf>
    <xf numFmtId="0" fontId="52" fillId="0" borderId="33" xfId="10" applyFont="1" applyBorder="1" applyAlignment="1">
      <alignment horizontal="center" wrapText="1"/>
    </xf>
    <xf numFmtId="0" fontId="52" fillId="0" borderId="28" xfId="10" applyFont="1" applyBorder="1" applyAlignment="1">
      <alignment horizontal="center" vertical="center"/>
    </xf>
    <xf numFmtId="0" fontId="52" fillId="0" borderId="18" xfId="10" applyFont="1" applyBorder="1" applyAlignment="1">
      <alignment horizontal="center" wrapText="1"/>
    </xf>
    <xf numFmtId="0" fontId="52" fillId="0" borderId="23" xfId="10" applyFont="1" applyBorder="1" applyAlignment="1">
      <alignment horizontal="center" vertical="center" wrapText="1"/>
    </xf>
    <xf numFmtId="10" fontId="52" fillId="0" borderId="3" xfId="10" applyNumberFormat="1" applyFont="1" applyBorder="1" applyAlignment="1">
      <alignment horizontal="center" vertical="center" wrapText="1"/>
    </xf>
    <xf numFmtId="10" fontId="52" fillId="0" borderId="3" xfId="10" applyNumberFormat="1" applyFont="1" applyBorder="1" applyAlignment="1">
      <alignment horizontal="center" vertical="center"/>
    </xf>
    <xf numFmtId="0" fontId="52" fillId="0" borderId="18" xfId="10" applyFont="1" applyBorder="1" applyAlignment="1">
      <alignment horizontal="center"/>
    </xf>
    <xf numFmtId="0" fontId="52" fillId="0" borderId="20" xfId="10" applyFont="1" applyBorder="1" applyAlignment="1">
      <alignment horizontal="center"/>
    </xf>
    <xf numFmtId="10" fontId="52" fillId="0" borderId="19" xfId="10" applyNumberFormat="1" applyFont="1" applyBorder="1" applyAlignment="1">
      <alignment horizontal="center" vertical="center"/>
    </xf>
    <xf numFmtId="10" fontId="52" fillId="0" borderId="13" xfId="10" applyNumberFormat="1" applyFont="1" applyBorder="1" applyAlignment="1">
      <alignment horizontal="center" vertical="center"/>
    </xf>
    <xf numFmtId="0" fontId="42" fillId="0" borderId="0" xfId="10" applyFont="1" applyBorder="1" applyAlignment="1">
      <alignment horizontal="center" vertical="center" wrapText="1"/>
    </xf>
    <xf numFmtId="0" fontId="42" fillId="0" borderId="16" xfId="1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 vertical="center"/>
    </xf>
    <xf numFmtId="3" fontId="48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6" borderId="2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/>
    </xf>
    <xf numFmtId="3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47" fillId="3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22" fillId="6" borderId="2" xfId="0" applyFont="1" applyFill="1" applyBorder="1" applyAlignment="1">
      <alignment horizontal="left" vertical="top" wrapText="1"/>
    </xf>
    <xf numFmtId="3" fontId="37" fillId="3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center" vertical="center"/>
    </xf>
    <xf numFmtId="0" fontId="22" fillId="6" borderId="2" xfId="0" applyFont="1" applyFill="1" applyBorder="1" applyAlignment="1">
      <alignment horizontal="center" vertical="top" wrapText="1"/>
    </xf>
    <xf numFmtId="0" fontId="20" fillId="3" borderId="12" xfId="0" applyFont="1" applyFill="1" applyBorder="1" applyAlignment="1">
      <alignment horizontal="right" vertical="center"/>
    </xf>
    <xf numFmtId="0" fontId="37" fillId="3" borderId="0" xfId="0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37" fillId="3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 vertical="center"/>
    </xf>
    <xf numFmtId="3" fontId="37" fillId="0" borderId="0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right" vertical="center"/>
    </xf>
    <xf numFmtId="166" fontId="22" fillId="6" borderId="2" xfId="0" applyNumberFormat="1" applyFont="1" applyFill="1" applyBorder="1" applyAlignment="1">
      <alignment horizontal="left" vertical="top" wrapText="1"/>
    </xf>
    <xf numFmtId="166" fontId="26" fillId="6" borderId="2" xfId="0" applyNumberFormat="1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3" fontId="26" fillId="3" borderId="12" xfId="0" applyNumberFormat="1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left" vertical="center"/>
    </xf>
    <xf numFmtId="0" fontId="20" fillId="3" borderId="0" xfId="6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22" fillId="6" borderId="0" xfId="0" applyFont="1" applyFill="1" applyAlignment="1">
      <alignment horizontal="left" vertical="top" wrapText="1"/>
    </xf>
    <xf numFmtId="0" fontId="42" fillId="0" borderId="12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right" vertical="top" wrapText="1"/>
    </xf>
    <xf numFmtId="0" fontId="37" fillId="0" borderId="0" xfId="6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22" fillId="3" borderId="12" xfId="6" applyFont="1" applyFill="1" applyBorder="1" applyAlignment="1">
      <alignment horizontal="right" vertical="center"/>
    </xf>
    <xf numFmtId="0" fontId="43" fillId="3" borderId="12" xfId="0" applyFont="1" applyFill="1" applyBorder="1" applyAlignment="1">
      <alignment horizontal="right"/>
    </xf>
    <xf numFmtId="0" fontId="18" fillId="3" borderId="0" xfId="0" applyFont="1" applyFill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32" fillId="6" borderId="0" xfId="0" applyFont="1" applyFill="1" applyAlignment="1">
      <alignment horizontal="left" vertical="top" wrapText="1"/>
    </xf>
  </cellXfs>
  <cellStyles count="13">
    <cellStyle name="Millares" xfId="1" builtinId="3"/>
    <cellStyle name="Millares 2" xfId="11"/>
    <cellStyle name="Millares 6 2 2" xfId="8"/>
    <cellStyle name="Neutral" xfId="2" builtinId="28"/>
    <cellStyle name="Neutral 2" xfId="7"/>
    <cellStyle name="Normal" xfId="0" builtinId="0"/>
    <cellStyle name="Normal 2" xfId="3"/>
    <cellStyle name="Normal 2 2" xfId="5"/>
    <cellStyle name="Normal 2 5" xfId="9"/>
    <cellStyle name="Normal 3" xfId="4"/>
    <cellStyle name="Normal 3 2" xfId="6"/>
    <cellStyle name="Normal 4" xfId="10"/>
    <cellStyle name="Porcentaje 2" xfId="12"/>
  </cellStyles>
  <dxfs count="0"/>
  <tableStyles count="0" defaultTableStyle="TableStyleMedium2" defaultPivotStyle="PivotStyleLight16"/>
  <colors>
    <mruColors>
      <color rgb="FF99FF99"/>
      <color rgb="FFFFCCFF"/>
      <color rgb="FF00FFCC"/>
      <color rgb="FFFFCCCC"/>
      <color rgb="FFFF5050"/>
      <color rgb="FF99FFCC"/>
      <color rgb="FF66FFFF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659453300946313"/>
          <c:y val="7.1641791044776124E-2"/>
          <c:w val="0.59058075496199003"/>
          <c:h val="0.58805970149253728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tips!$C$3</c:f>
              <c:strCache>
                <c:ptCount val="1"/>
                <c:pt idx="0">
                  <c:v>% Part.</c:v>
                </c:pt>
              </c:strCache>
            </c:strRef>
          </c:tx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tips!$C$4:$C$11</c:f>
            </c:numRef>
          </c:val>
        </c:ser>
        <c:ser>
          <c:idx val="2"/>
          <c:order val="1"/>
          <c:tx>
            <c:strRef>
              <c:f>tips!$D$3</c:f>
              <c:strCache>
                <c:ptCount val="1"/>
                <c:pt idx="0">
                  <c:v>Presupuesto (Gastos)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tips!$D$4:$D$11</c:f>
              <c:numCache>
                <c:formatCode>_ * #,##0_ ;_ * \-#,##0_ ;_ * "-"??_ ;_ @_ </c:formatCode>
                <c:ptCount val="8"/>
                <c:pt idx="1">
                  <c:v>24890141.203552</c:v>
                </c:pt>
                <c:pt idx="2">
                  <c:v>16686698.215</c:v>
                </c:pt>
                <c:pt idx="3">
                  <c:v>10091956.875</c:v>
                </c:pt>
                <c:pt idx="4">
                  <c:v>6193558.1129999999</c:v>
                </c:pt>
                <c:pt idx="5">
                  <c:v>401183.22700000001</c:v>
                </c:pt>
                <c:pt idx="6">
                  <c:v>6508814.4869520003</c:v>
                </c:pt>
                <c:pt idx="7">
                  <c:v>1694628.5016000001</c:v>
                </c:pt>
              </c:numCache>
            </c:numRef>
          </c:val>
        </c:ser>
        <c:ser>
          <c:idx val="0"/>
          <c:order val="2"/>
          <c:tx>
            <c:strRef>
              <c:f>tips!$B$3</c:f>
              <c:strCache>
                <c:ptCount val="1"/>
                <c:pt idx="0">
                  <c:v>Presupuesto (Ingresos)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tips!$B$4:$B$11</c:f>
              <c:numCache>
                <c:formatCode>_ * #,##0_ ;_ * \-#,##0_ ;_ * "-"??_ ;_ @_ </c:formatCode>
                <c:ptCount val="8"/>
                <c:pt idx="1">
                  <c:v>24890141.203551996</c:v>
                </c:pt>
                <c:pt idx="2">
                  <c:v>16686698.214999998</c:v>
                </c:pt>
                <c:pt idx="3">
                  <c:v>14643053.423999999</c:v>
                </c:pt>
                <c:pt idx="4">
                  <c:v>1951075.4879999999</c:v>
                </c:pt>
                <c:pt idx="5">
                  <c:v>92569.303</c:v>
                </c:pt>
                <c:pt idx="6">
                  <c:v>6508814.4869519994</c:v>
                </c:pt>
                <c:pt idx="7">
                  <c:v>1694628.5015999998</c:v>
                </c:pt>
              </c:numCache>
            </c:numRef>
          </c:val>
        </c:ser>
        <c:ser>
          <c:idx val="3"/>
          <c:order val="3"/>
          <c:tx>
            <c:strRef>
              <c:f>tips!$E$3</c:f>
              <c:strCache>
                <c:ptCount val="1"/>
                <c:pt idx="0">
                  <c:v>% Part.</c:v>
                </c:pt>
              </c:strCache>
            </c:strRef>
          </c:tx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tips!$E$4:$E$11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721808"/>
        <c:axId val="178714192"/>
        <c:axId val="183409392"/>
      </c:bar3DChart>
      <c:catAx>
        <c:axId val="17872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7141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871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721808"/>
        <c:crosses val="autoZero"/>
        <c:crossBetween val="between"/>
        <c:dispUnits>
          <c:builtInUnit val="thousands"/>
        </c:dispUnits>
      </c:valAx>
      <c:serAx>
        <c:axId val="183409392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714192"/>
        <c:crosses val="autoZero"/>
        <c:tickLblSkip val="2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68230058199238"/>
          <c:y val="0.81194029850746263"/>
          <c:w val="0.2735512952185325"/>
          <c:h val="0.1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869526202749881"/>
          <c:y val="2.754828347829362E-2"/>
          <c:w val="0.59435728470376692"/>
          <c:h val="0.62810086330509451"/>
        </c:manualLayout>
      </c:layout>
      <c:bar3DChart>
        <c:barDir val="col"/>
        <c:grouping val="standard"/>
        <c:varyColors val="0"/>
        <c:ser>
          <c:idx val="2"/>
          <c:order val="0"/>
          <c:tx>
            <c:strRef>
              <c:f>tips!$C$39:$C$40</c:f>
              <c:strCache>
                <c:ptCount val="2"/>
                <c:pt idx="0">
                  <c:v>%Part.</c:v>
                </c:pt>
              </c:strCache>
            </c:strRef>
          </c:tx>
          <c:invertIfNegative val="0"/>
          <c:cat>
            <c:strRef>
              <c:f>tips!$A$41:$A$46</c:f>
              <c:strCache>
                <c:ptCount val="6"/>
                <c:pt idx="0">
                  <c:v>La distribución de la ejecución del gasto</c:v>
                </c:pt>
                <c:pt idx="1">
                  <c:v>Funcionamiento </c:v>
                </c:pt>
                <c:pt idx="2">
                  <c:v>De Operación</c:v>
                </c:pt>
                <c:pt idx="3">
                  <c:v>Servicio de  la Deuda</c:v>
                </c:pt>
                <c:pt idx="4">
                  <c:v>Inversión </c:v>
                </c:pt>
                <c:pt idx="5">
                  <c:v>Disponibilidad final</c:v>
                </c:pt>
              </c:strCache>
            </c:strRef>
          </c:cat>
          <c:val>
            <c:numRef>
              <c:f>tips!$C$41:$C$46</c:f>
            </c:numRef>
          </c:val>
        </c:ser>
        <c:ser>
          <c:idx val="1"/>
          <c:order val="1"/>
          <c:tx>
            <c:strRef>
              <c:f>tips!$D$39:$D$40</c:f>
              <c:strCache>
                <c:ptCount val="2"/>
                <c:pt idx="0">
                  <c:v>Ejecución del gasto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tips!$A$41:$A$46</c:f>
              <c:strCache>
                <c:ptCount val="6"/>
                <c:pt idx="0">
                  <c:v>La distribución de la ejecución del gasto</c:v>
                </c:pt>
                <c:pt idx="1">
                  <c:v>Funcionamiento </c:v>
                </c:pt>
                <c:pt idx="2">
                  <c:v>De Operación</c:v>
                </c:pt>
                <c:pt idx="3">
                  <c:v>Servicio de  la Deuda</c:v>
                </c:pt>
                <c:pt idx="4">
                  <c:v>Inversión </c:v>
                </c:pt>
                <c:pt idx="5">
                  <c:v>Disponibilidad final</c:v>
                </c:pt>
              </c:strCache>
            </c:strRef>
          </c:cat>
          <c:val>
            <c:numRef>
              <c:f>tips!$D$41:$D$46</c:f>
              <c:numCache>
                <c:formatCode>_ * #,##0_ ;_ * \-#,##0_ ;_ * "-"??_ ;_ @_ </c:formatCode>
                <c:ptCount val="6"/>
                <c:pt idx="0">
                  <c:v>19078314.315045141</c:v>
                </c:pt>
                <c:pt idx="1">
                  <c:v>3955544.6641361401</c:v>
                </c:pt>
                <c:pt idx="2">
                  <c:v>1563312.192573</c:v>
                </c:pt>
                <c:pt idx="3">
                  <c:v>494532.56100199994</c:v>
                </c:pt>
                <c:pt idx="4">
                  <c:v>13064924.897334</c:v>
                </c:pt>
                <c:pt idx="5">
                  <c:v>0</c:v>
                </c:pt>
              </c:numCache>
            </c:numRef>
          </c:val>
        </c:ser>
        <c:ser>
          <c:idx val="0"/>
          <c:order val="2"/>
          <c:tx>
            <c:strRef>
              <c:f>tips!$B$39:$B$40</c:f>
              <c:strCache>
                <c:ptCount val="2"/>
                <c:pt idx="0">
                  <c:v>Presupuesto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tips!$A$41:$A$46</c:f>
              <c:strCache>
                <c:ptCount val="6"/>
                <c:pt idx="0">
                  <c:v>La distribución de la ejecución del gasto</c:v>
                </c:pt>
                <c:pt idx="1">
                  <c:v>Funcionamiento </c:v>
                </c:pt>
                <c:pt idx="2">
                  <c:v>De Operación</c:v>
                </c:pt>
                <c:pt idx="3">
                  <c:v>Servicio de  la Deuda</c:v>
                </c:pt>
                <c:pt idx="4">
                  <c:v>Inversión </c:v>
                </c:pt>
                <c:pt idx="5">
                  <c:v>Disponibilidad final</c:v>
                </c:pt>
              </c:strCache>
            </c:strRef>
          </c:cat>
          <c:val>
            <c:numRef>
              <c:f>tips!$B$41:$B$46</c:f>
              <c:numCache>
                <c:formatCode>_ * #,##0_ ;_ * \-#,##0_ ;_ * "-"??_ ;_ @_ </c:formatCode>
                <c:ptCount val="6"/>
                <c:pt idx="0">
                  <c:v>21607270.339187004</c:v>
                </c:pt>
                <c:pt idx="1">
                  <c:v>4238325.9532820005</c:v>
                </c:pt>
                <c:pt idx="2">
                  <c:v>1605193.7238110001</c:v>
                </c:pt>
                <c:pt idx="3">
                  <c:v>551894.95804599999</c:v>
                </c:pt>
                <c:pt idx="4">
                  <c:v>14541141.845431</c:v>
                </c:pt>
                <c:pt idx="5">
                  <c:v>670713.85861700005</c:v>
                </c:pt>
              </c:numCache>
            </c:numRef>
          </c:val>
        </c:ser>
        <c:ser>
          <c:idx val="3"/>
          <c:order val="3"/>
          <c:tx>
            <c:strRef>
              <c:f>tips!$E$39:$E$40</c:f>
              <c:strCache>
                <c:ptCount val="2"/>
                <c:pt idx="0">
                  <c:v>Ejecución del gasto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tips!$A$41:$A$46</c:f>
              <c:strCache>
                <c:ptCount val="6"/>
                <c:pt idx="0">
                  <c:v>La distribución de la ejecución del gasto</c:v>
                </c:pt>
                <c:pt idx="1">
                  <c:v>Funcionamiento </c:v>
                </c:pt>
                <c:pt idx="2">
                  <c:v>De Operación</c:v>
                </c:pt>
                <c:pt idx="3">
                  <c:v>Servicio de  la Deuda</c:v>
                </c:pt>
                <c:pt idx="4">
                  <c:v>Inversión </c:v>
                </c:pt>
                <c:pt idx="5">
                  <c:v>Disponibilidad final</c:v>
                </c:pt>
              </c:strCache>
            </c:strRef>
          </c:cat>
          <c:val>
            <c:numRef>
              <c:f>tips!$E$41:$E$46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706576"/>
        <c:axId val="178707120"/>
        <c:axId val="183404400"/>
      </c:bar3DChart>
      <c:catAx>
        <c:axId val="17870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7071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870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706576"/>
        <c:crosses val="autoZero"/>
        <c:crossBetween val="between"/>
      </c:valAx>
      <c:serAx>
        <c:axId val="183404400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707120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183606678794768E-2"/>
          <c:y val="0.85399680411849344"/>
          <c:w val="0.52028311275905326"/>
          <c:h val="0.12121241043216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PRESUPUESTO</a:t>
            </a:r>
            <a:r>
              <a:rPr lang="es-CO" baseline="0"/>
              <a:t> 2016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525399750563"/>
          <c:y val="0.10112793012942348"/>
          <c:w val="0.70531062340611683"/>
          <c:h val="0.71500927685763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tips!$B$3</c:f>
              <c:strCache>
                <c:ptCount val="1"/>
                <c:pt idx="0">
                  <c:v>Presupuesto (Ingresos)</c:v>
                </c:pt>
              </c:strCache>
            </c:strRef>
          </c:tx>
          <c:spPr>
            <a:solidFill>
              <a:srgbClr val="FFC000"/>
            </a:solidFill>
            <a:ln cap="sq">
              <a:noFill/>
            </a:ln>
            <a:effectLst>
              <a:glow rad="12700">
                <a:schemeClr val="accent1"/>
              </a:glow>
              <a:outerShdw blurRad="50800" dist="50800" dir="5400000" sx="2000" sy="2000" algn="ctr" rotWithShape="0">
                <a:srgbClr val="000000">
                  <a:alpha val="0"/>
                </a:srgbClr>
              </a:outerShdw>
            </a:effectLst>
            <a:scene3d>
              <a:camera prst="orthographicFront"/>
              <a:lightRig rig="sunset" dir="t"/>
            </a:scene3d>
            <a:sp3d prstMaterial="matte">
              <a:bevelT w="254000" prst="angle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 cap="sq">
                <a:noFill/>
              </a:ln>
              <a:effectLst>
                <a:glow rad="12700">
                  <a:schemeClr val="accent1"/>
                </a:glow>
                <a:outerShdw blurRad="50800" dist="50800" dir="5400000" sx="2000" sy="2000" algn="ctr" rotWithShape="0">
                  <a:srgbClr val="000000">
                    <a:alpha val="0"/>
                  </a:srgbClr>
                </a:outerShdw>
                <a:softEdge rad="114300"/>
              </a:effectLst>
              <a:scene3d>
                <a:camera prst="orthographicFront"/>
                <a:lightRig rig="sunset" dir="t"/>
              </a:scene3d>
              <a:sp3d prstMaterial="matte">
                <a:bevelT w="254000" prst="angle"/>
              </a:sp3d>
            </c:spPr>
          </c:dPt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tips!$B$4:$B$11</c:f>
              <c:numCache>
                <c:formatCode>_ * #,##0_ ;_ * \-#,##0_ ;_ * "-"??_ ;_ @_ </c:formatCode>
                <c:ptCount val="8"/>
                <c:pt idx="1">
                  <c:v>24890141.203551996</c:v>
                </c:pt>
                <c:pt idx="2">
                  <c:v>16686698.214999998</c:v>
                </c:pt>
                <c:pt idx="3">
                  <c:v>14643053.423999999</c:v>
                </c:pt>
                <c:pt idx="4">
                  <c:v>1951075.4879999999</c:v>
                </c:pt>
                <c:pt idx="5">
                  <c:v>92569.303</c:v>
                </c:pt>
                <c:pt idx="6">
                  <c:v>6508814.4869519994</c:v>
                </c:pt>
                <c:pt idx="7">
                  <c:v>1694628.5015999998</c:v>
                </c:pt>
              </c:numCache>
            </c:numRef>
          </c:val>
        </c:ser>
        <c:ser>
          <c:idx val="2"/>
          <c:order val="2"/>
          <c:tx>
            <c:strRef>
              <c:f>tips!$D$3</c:f>
              <c:strCache>
                <c:ptCount val="1"/>
                <c:pt idx="0">
                  <c:v>Presupuesto (Gastos)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innerShdw blurRad="63500" dist="139700" dir="10800000">
                <a:prstClr val="black">
                  <a:alpha val="50000"/>
                </a:prstClr>
              </a:innerShdw>
              <a:softEdge rad="31750"/>
            </a:effectLst>
            <a:scene3d>
              <a:camera prst="orthographicFront"/>
              <a:lightRig rig="threePt" dir="t">
                <a:rot lat="0" lon="0" rev="4800000"/>
              </a:lightRig>
            </a:scene3d>
            <a:sp3d prstMaterial="dkEdge">
              <a:bevelT w="292100" prst="angle"/>
              <a:bevelB w="82550" prst="angle"/>
            </a:sp3d>
          </c:spPr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tips!$D$4:$D$11</c:f>
              <c:numCache>
                <c:formatCode>_ * #,##0_ ;_ * \-#,##0_ ;_ * "-"??_ ;_ @_ </c:formatCode>
                <c:ptCount val="8"/>
                <c:pt idx="1">
                  <c:v>24890141.203552</c:v>
                </c:pt>
                <c:pt idx="2">
                  <c:v>16686698.215</c:v>
                </c:pt>
                <c:pt idx="3">
                  <c:v>10091956.875</c:v>
                </c:pt>
                <c:pt idx="4">
                  <c:v>6193558.1129999999</c:v>
                </c:pt>
                <c:pt idx="5">
                  <c:v>401183.22700000001</c:v>
                </c:pt>
                <c:pt idx="6">
                  <c:v>6508814.4869520003</c:v>
                </c:pt>
                <c:pt idx="7">
                  <c:v>1694628.5016000001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-7"/>
        <c:axId val="178715280"/>
        <c:axId val="178716368"/>
      </c:barChart>
      <c:barChart>
        <c:barDir val="col"/>
        <c:grouping val="clustered"/>
        <c:varyColors val="0"/>
        <c:ser>
          <c:idx val="1"/>
          <c:order val="1"/>
          <c:tx>
            <c:strRef>
              <c:f>tips!$C$3</c:f>
              <c:strCache>
                <c:ptCount val="1"/>
                <c:pt idx="0">
                  <c:v>% Part.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tips!$A$4:$A$11</c:f>
              <c:strCache>
                <c:ptCount val="8"/>
                <c:pt idx="1">
                  <c:v>El presupuesto distrital aprobado</c:v>
                </c:pt>
                <c:pt idx="2">
                  <c:v>Presupuesto Anual </c:v>
                </c:pt>
                <c:pt idx="3">
                  <c:v>Administración Central</c:v>
                </c:pt>
                <c:pt idx="4">
                  <c:v>Establecimientos Públicos </c:v>
                </c:pt>
                <c:pt idx="5">
                  <c:v>Contraloría y Universidad Distrital </c:v>
                </c:pt>
                <c:pt idx="6">
                  <c:v>Empresas Industriales y Comerciales –EICD</c:v>
                </c:pt>
                <c:pt idx="7">
                  <c:v>Subredes Integradas de Servicios de Salud</c:v>
                </c:pt>
              </c:strCache>
            </c:strRef>
          </c:cat>
          <c:val>
            <c:numRef>
              <c:f>tips!$C$4:$C$11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27"/>
        <c:axId val="178715280"/>
        <c:axId val="178716368"/>
      </c:barChart>
      <c:catAx>
        <c:axId val="17871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96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716368"/>
        <c:crossesAt val="0"/>
        <c:auto val="1"/>
        <c:lblAlgn val="ctr"/>
        <c:lblOffset val="100"/>
        <c:noMultiLvlLbl val="0"/>
      </c:catAx>
      <c:valAx>
        <c:axId val="178716368"/>
        <c:scaling>
          <c:orientation val="minMax"/>
          <c:max val="20000000"/>
        </c:scaling>
        <c:delete val="0"/>
        <c:axPos val="r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178715280"/>
        <c:crosses val="max"/>
        <c:crossBetween val="between"/>
        <c:majorUnit val="2000000"/>
      </c:valAx>
      <c:spPr>
        <a:noFill/>
        <a:ln w="158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98000">
                <a:schemeClr val="accent1">
                  <a:lumMod val="45000"/>
                  <a:lumOff val="55000"/>
                </a:schemeClr>
              </a:gs>
              <a:gs pos="9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>
          <a:outerShdw blurRad="50800" dir="5400000" sx="60000" sy="6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3454131486576"/>
          <c:y val="9.6655443322109985E-2"/>
          <c:w val="0.87482047876545566"/>
          <c:h val="0.79013759643680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Graficas!$D$121</c:f>
              <c:strCache>
                <c:ptCount val="1"/>
                <c:pt idx="0">
                  <c:v>Ppto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Graficas!$A$122:$A$125</c:f>
              <c:strCache>
                <c:ptCount val="4"/>
                <c:pt idx="0">
                  <c:v>Administración Central</c:v>
                </c:pt>
                <c:pt idx="1">
                  <c:v>Establecimientos Públicos</c:v>
                </c:pt>
                <c:pt idx="2">
                  <c:v>Contraloría de Bogotá</c:v>
                </c:pt>
                <c:pt idx="3">
                  <c:v>Universidad Distrital</c:v>
                </c:pt>
              </c:strCache>
            </c:strRef>
          </c:cat>
          <c:val>
            <c:numRef>
              <c:f>Graficas!$D$122:$D$125</c:f>
              <c:numCache>
                <c:formatCode>_-* #,##0_-;\-* #,##0_-;_-* "-"??_-;_-@_-</c:formatCode>
                <c:ptCount val="4"/>
                <c:pt idx="0">
                  <c:v>12924642.402546998</c:v>
                </c:pt>
                <c:pt idx="1">
                  <c:v>1837089.0922130002</c:v>
                </c:pt>
                <c:pt idx="2">
                  <c:v>1135</c:v>
                </c:pt>
                <c:pt idx="3">
                  <c:v>135224.308605</c:v>
                </c:pt>
              </c:numCache>
            </c:numRef>
          </c:val>
        </c:ser>
        <c:ser>
          <c:idx val="1"/>
          <c:order val="1"/>
          <c:tx>
            <c:strRef>
              <c:f>Graficas!$G$121</c:f>
              <c:strCache>
                <c:ptCount val="1"/>
                <c:pt idx="0">
                  <c:v>Recaudos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Graficas!$A$122:$A$125</c:f>
              <c:strCache>
                <c:ptCount val="4"/>
                <c:pt idx="0">
                  <c:v>Administración Central</c:v>
                </c:pt>
                <c:pt idx="1">
                  <c:v>Establecimientos Públicos</c:v>
                </c:pt>
                <c:pt idx="2">
                  <c:v>Contraloría de Bogotá</c:v>
                </c:pt>
                <c:pt idx="3">
                  <c:v>Universidad Distrital</c:v>
                </c:pt>
              </c:strCache>
            </c:strRef>
          </c:cat>
          <c:val>
            <c:numRef>
              <c:f>Graficas!$G$122:$G$125</c:f>
              <c:numCache>
                <c:formatCode>_-* #,##0_-;\-* #,##0_-;_-* "-"??_-;_-@_-</c:formatCode>
                <c:ptCount val="4"/>
                <c:pt idx="0">
                  <c:v>12493396.223401049</c:v>
                </c:pt>
                <c:pt idx="1">
                  <c:v>2174505.8388371901</c:v>
                </c:pt>
                <c:pt idx="2">
                  <c:v>856.387338</c:v>
                </c:pt>
                <c:pt idx="3">
                  <c:v>145227.42753799999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253827008"/>
        <c:axId val="253823200"/>
      </c:barChart>
      <c:catAx>
        <c:axId val="25382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3200"/>
        <c:crosses val="autoZero"/>
        <c:auto val="1"/>
        <c:lblAlgn val="ctr"/>
        <c:lblOffset val="100"/>
        <c:noMultiLvlLbl val="0"/>
      </c:catAx>
      <c:valAx>
        <c:axId val="253823200"/>
        <c:scaling>
          <c:orientation val="minMax"/>
        </c:scaling>
        <c:delete val="0"/>
        <c:axPos val="l"/>
        <c:title>
          <c:tx>
            <c:strRef>
              <c:f>Graficas!$A$120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4.8192771084337354E-3"/>
              <c:y val="6.0119303268909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1281750082521E-2"/>
          <c:y val="0.15165501165501166"/>
          <c:w val="0.95897436499834954"/>
          <c:h val="0.63355064882623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Graficas!$D$5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Graficas!$A$6:$A$9</c:f>
              <c:strCache>
                <c:ptCount val="4"/>
                <c:pt idx="0">
                  <c:v>Administración Central</c:v>
                </c:pt>
                <c:pt idx="1">
                  <c:v>Establecimientos Públicos</c:v>
                </c:pt>
                <c:pt idx="2">
                  <c:v>Contraloría de Bogotá</c:v>
                </c:pt>
                <c:pt idx="3">
                  <c:v>Universidad Distrital</c:v>
                </c:pt>
              </c:strCache>
            </c:strRef>
          </c:cat>
          <c:val>
            <c:numRef>
              <c:f>Graficas!$D$6:$D$9</c:f>
              <c:numCache>
                <c:formatCode>_-* #,##0_-;\-* #,##0_-;_-* "-"??_-;_-@_-</c:formatCode>
                <c:ptCount val="4"/>
                <c:pt idx="0">
                  <c:v>8555127.6828429997</c:v>
                </c:pt>
                <c:pt idx="1">
                  <c:v>5897989.8879169999</c:v>
                </c:pt>
                <c:pt idx="2">
                  <c:v>116260.929</c:v>
                </c:pt>
                <c:pt idx="3">
                  <c:v>328712.30360500002</c:v>
                </c:pt>
              </c:numCache>
            </c:numRef>
          </c:val>
        </c:ser>
        <c:ser>
          <c:idx val="1"/>
          <c:order val="1"/>
          <c:tx>
            <c:strRef>
              <c:f>Graficas!$G$5</c:f>
              <c:strCache>
                <c:ptCount val="1"/>
                <c:pt idx="0">
                  <c:v>Total Ejecución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Graficas!$A$6:$A$9</c:f>
              <c:strCache>
                <c:ptCount val="4"/>
                <c:pt idx="0">
                  <c:v>Administración Central</c:v>
                </c:pt>
                <c:pt idx="1">
                  <c:v>Establecimientos Públicos</c:v>
                </c:pt>
                <c:pt idx="2">
                  <c:v>Contraloría de Bogotá</c:v>
                </c:pt>
                <c:pt idx="3">
                  <c:v>Universidad Distrital</c:v>
                </c:pt>
              </c:strCache>
            </c:strRef>
          </c:cat>
          <c:val>
            <c:numRef>
              <c:f>Graficas!$G$6:$G$9</c:f>
              <c:numCache>
                <c:formatCode>_-* #,##0_-;\-* #,##0_-;_-* "-"??_-;_-@_-</c:formatCode>
                <c:ptCount val="4"/>
                <c:pt idx="0">
                  <c:v>8055856.8228819994</c:v>
                </c:pt>
                <c:pt idx="1">
                  <c:v>4930023.8654009998</c:v>
                </c:pt>
                <c:pt idx="2">
                  <c:v>114148.11387099999</c:v>
                </c:pt>
                <c:pt idx="3">
                  <c:v>297673.65424713999</c:v>
                </c:pt>
              </c:numCache>
            </c:numRef>
          </c:val>
        </c:ser>
        <c:ser>
          <c:idx val="2"/>
          <c:order val="2"/>
          <c:tx>
            <c:strRef>
              <c:f>Graficas!$I$5</c:f>
              <c:strCache>
                <c:ptCount val="1"/>
                <c:pt idx="0">
                  <c:v>Giros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Graficas!$A$6:$A$9</c:f>
              <c:strCache>
                <c:ptCount val="4"/>
                <c:pt idx="0">
                  <c:v>Administración Central</c:v>
                </c:pt>
                <c:pt idx="1">
                  <c:v>Establecimientos Públicos</c:v>
                </c:pt>
                <c:pt idx="2">
                  <c:v>Contraloría de Bogotá</c:v>
                </c:pt>
                <c:pt idx="3">
                  <c:v>Universidad Distrital</c:v>
                </c:pt>
              </c:strCache>
            </c:strRef>
          </c:cat>
          <c:val>
            <c:numRef>
              <c:f>Graficas!$I$6:$I$9</c:f>
              <c:numCache>
                <c:formatCode>_-* #,##0_-;\-* #,##0_-;_-* "-"??_-;_-@_-</c:formatCode>
                <c:ptCount val="4"/>
                <c:pt idx="0">
                  <c:v>7237134.7294446304</c:v>
                </c:pt>
                <c:pt idx="1">
                  <c:v>4006276.8904169998</c:v>
                </c:pt>
                <c:pt idx="2">
                  <c:v>105845.64304</c:v>
                </c:pt>
                <c:pt idx="3">
                  <c:v>256786.91355373999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5"/>
        <c:axId val="253820480"/>
        <c:axId val="253833536"/>
      </c:barChart>
      <c:catAx>
        <c:axId val="2538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33536"/>
        <c:crosses val="autoZero"/>
        <c:auto val="1"/>
        <c:lblAlgn val="ctr"/>
        <c:lblOffset val="100"/>
        <c:noMultiLvlLbl val="0"/>
      </c:catAx>
      <c:valAx>
        <c:axId val="25383353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2538204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2717531930132"/>
          <c:y val="5.1723887158941405E-2"/>
          <c:w val="0.87153511216503343"/>
          <c:h val="0.40429970183198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Graficas!$D$18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Graficas!$A$19:$A$37</c:f>
              <c:strCache>
                <c:ptCount val="19"/>
                <c:pt idx="0">
                  <c:v>Personería</c:v>
                </c:pt>
                <c:pt idx="1">
                  <c:v>Sec. de Educación</c:v>
                </c:pt>
                <c:pt idx="2">
                  <c:v>Sec. de Hacienda</c:v>
                </c:pt>
                <c:pt idx="3">
                  <c:v>Concejo</c:v>
                </c:pt>
                <c:pt idx="4">
                  <c:v>Sec. de Gobierno</c:v>
                </c:pt>
                <c:pt idx="5">
                  <c:v>Sec. de Cultura, Recreación y Deporte</c:v>
                </c:pt>
                <c:pt idx="6">
                  <c:v>Sec. de Planeación</c:v>
                </c:pt>
                <c:pt idx="7">
                  <c:v>Sec. de Integración Social</c:v>
                </c:pt>
                <c:pt idx="8">
                  <c:v>Dpto. Adtivo de la Defensoría del Espacio Público</c:v>
                </c:pt>
                <c:pt idx="9">
                  <c:v>Veeduría</c:v>
                </c:pt>
                <c:pt idx="10">
                  <c:v>Sec. de la Mujer</c:v>
                </c:pt>
                <c:pt idx="11">
                  <c:v>Dpto. Adtivo del Servicio Civil</c:v>
                </c:pt>
                <c:pt idx="12">
                  <c:v>Sec. del Hábitat</c:v>
                </c:pt>
                <c:pt idx="13">
                  <c:v>Sec. de Desarrollo Económico</c:v>
                </c:pt>
                <c:pt idx="14">
                  <c:v>Sec. General</c:v>
                </c:pt>
                <c:pt idx="15">
                  <c:v>Sec. de Salud</c:v>
                </c:pt>
                <c:pt idx="16">
                  <c:v>Unidad Adtiva Especial Cuerpo Oficial de Bomberos</c:v>
                </c:pt>
                <c:pt idx="17">
                  <c:v>Sec. de Ambiente</c:v>
                </c:pt>
                <c:pt idx="18">
                  <c:v>Sec. de Movilidad</c:v>
                </c:pt>
              </c:strCache>
            </c:strRef>
          </c:cat>
          <c:val>
            <c:numRef>
              <c:f>Graficas!$D$19:$D$37</c:f>
              <c:numCache>
                <c:formatCode>#,##0</c:formatCode>
                <c:ptCount val="19"/>
                <c:pt idx="0">
                  <c:v>116925.923</c:v>
                </c:pt>
                <c:pt idx="1">
                  <c:v>3130528.3349810001</c:v>
                </c:pt>
                <c:pt idx="2">
                  <c:v>2782939.6698070001</c:v>
                </c:pt>
                <c:pt idx="3">
                  <c:v>58334.37</c:v>
                </c:pt>
                <c:pt idx="4">
                  <c:v>136235.85866999999</c:v>
                </c:pt>
                <c:pt idx="5">
                  <c:v>65824.278000000006</c:v>
                </c:pt>
                <c:pt idx="6">
                  <c:v>74676.853000000003</c:v>
                </c:pt>
                <c:pt idx="7">
                  <c:v>905947.416891</c:v>
                </c:pt>
                <c:pt idx="8">
                  <c:v>25475.746999999999</c:v>
                </c:pt>
                <c:pt idx="9">
                  <c:v>18580.912</c:v>
                </c:pt>
                <c:pt idx="10">
                  <c:v>37636.128239999998</c:v>
                </c:pt>
                <c:pt idx="11">
                  <c:v>10971.257</c:v>
                </c:pt>
                <c:pt idx="12">
                  <c:v>132828.26699999999</c:v>
                </c:pt>
                <c:pt idx="13">
                  <c:v>37186.618000000002</c:v>
                </c:pt>
                <c:pt idx="14">
                  <c:v>160334.388419</c:v>
                </c:pt>
                <c:pt idx="15">
                  <c:v>56829.533479999998</c:v>
                </c:pt>
                <c:pt idx="16">
                  <c:v>94957.764999999999</c:v>
                </c:pt>
                <c:pt idx="17">
                  <c:v>108427.768</c:v>
                </c:pt>
                <c:pt idx="18">
                  <c:v>378329.71399999998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253828096"/>
        <c:axId val="253834080"/>
      </c:barChart>
      <c:lineChart>
        <c:grouping val="standard"/>
        <c:varyColors val="0"/>
        <c:ser>
          <c:idx val="1"/>
          <c:order val="1"/>
          <c:tx>
            <c:strRef>
              <c:f>Graficas!$H$18</c:f>
              <c:strCache>
                <c:ptCount val="1"/>
                <c:pt idx="0">
                  <c:v>% Ejec.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Graficas!$A$19:$A$37</c:f>
              <c:strCache>
                <c:ptCount val="19"/>
                <c:pt idx="0">
                  <c:v>Personería</c:v>
                </c:pt>
                <c:pt idx="1">
                  <c:v>Sec. de Educación</c:v>
                </c:pt>
                <c:pt idx="2">
                  <c:v>Sec. de Hacienda</c:v>
                </c:pt>
                <c:pt idx="3">
                  <c:v>Concejo</c:v>
                </c:pt>
                <c:pt idx="4">
                  <c:v>Sec. de Gobierno</c:v>
                </c:pt>
                <c:pt idx="5">
                  <c:v>Sec. de Cultura, Recreación y Deporte</c:v>
                </c:pt>
                <c:pt idx="6">
                  <c:v>Sec. de Planeación</c:v>
                </c:pt>
                <c:pt idx="7">
                  <c:v>Sec. de Integración Social</c:v>
                </c:pt>
                <c:pt idx="8">
                  <c:v>Dpto. Adtivo de la Defensoría del Espacio Público</c:v>
                </c:pt>
                <c:pt idx="9">
                  <c:v>Veeduría</c:v>
                </c:pt>
                <c:pt idx="10">
                  <c:v>Sec. de la Mujer</c:v>
                </c:pt>
                <c:pt idx="11">
                  <c:v>Dpto. Adtivo del Servicio Civil</c:v>
                </c:pt>
                <c:pt idx="12">
                  <c:v>Sec. del Hábitat</c:v>
                </c:pt>
                <c:pt idx="13">
                  <c:v>Sec. de Desarrollo Económico</c:v>
                </c:pt>
                <c:pt idx="14">
                  <c:v>Sec. General</c:v>
                </c:pt>
                <c:pt idx="15">
                  <c:v>Sec. de Salud</c:v>
                </c:pt>
                <c:pt idx="16">
                  <c:v>Unidad Adtiva Especial Cuerpo Oficial de Bomberos</c:v>
                </c:pt>
                <c:pt idx="17">
                  <c:v>Sec. de Ambiente</c:v>
                </c:pt>
                <c:pt idx="18">
                  <c:v>Sec. de Movilidad</c:v>
                </c:pt>
              </c:strCache>
            </c:strRef>
          </c:cat>
          <c:val>
            <c:numRef>
              <c:f>Graficas!$H$19:$H$37</c:f>
              <c:numCache>
                <c:formatCode>_(* #,##0.0_);_(* \(#,##0.0\);_(* "-"??_);_(@_)</c:formatCode>
                <c:ptCount val="19"/>
                <c:pt idx="0">
                  <c:v>99.745010490103198</c:v>
                </c:pt>
                <c:pt idx="1">
                  <c:v>98.134828358250445</c:v>
                </c:pt>
                <c:pt idx="2">
                  <c:v>92.310855670872655</c:v>
                </c:pt>
                <c:pt idx="3">
                  <c:v>89.855756685124049</c:v>
                </c:pt>
                <c:pt idx="4">
                  <c:v>96.863189707379846</c:v>
                </c:pt>
                <c:pt idx="5">
                  <c:v>95.373199785039802</c:v>
                </c:pt>
                <c:pt idx="6">
                  <c:v>94.948400586725313</c:v>
                </c:pt>
                <c:pt idx="7">
                  <c:v>99.082222674298947</c:v>
                </c:pt>
                <c:pt idx="8">
                  <c:v>97.451836034484103</c:v>
                </c:pt>
                <c:pt idx="9">
                  <c:v>85.720137569135474</c:v>
                </c:pt>
                <c:pt idx="10">
                  <c:v>91.422602587029559</c:v>
                </c:pt>
                <c:pt idx="11">
                  <c:v>87.515696132175194</c:v>
                </c:pt>
                <c:pt idx="12">
                  <c:v>90.681511204237879</c:v>
                </c:pt>
                <c:pt idx="13">
                  <c:v>80.283255834128283</c:v>
                </c:pt>
                <c:pt idx="14">
                  <c:v>81.242904884254912</c:v>
                </c:pt>
                <c:pt idx="15">
                  <c:v>68.370514819858769</c:v>
                </c:pt>
                <c:pt idx="16">
                  <c:v>90.176875166554311</c:v>
                </c:pt>
                <c:pt idx="17">
                  <c:v>74.798008141235556</c:v>
                </c:pt>
                <c:pt idx="18">
                  <c:v>84.333689120701735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Graficas!$J$18</c:f>
              <c:strCache>
                <c:ptCount val="1"/>
                <c:pt idx="0">
                  <c:v>% Giros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Graficas!$A$19:$A$37</c:f>
              <c:strCache>
                <c:ptCount val="19"/>
                <c:pt idx="0">
                  <c:v>Personería</c:v>
                </c:pt>
                <c:pt idx="1">
                  <c:v>Sec. de Educación</c:v>
                </c:pt>
                <c:pt idx="2">
                  <c:v>Sec. de Hacienda</c:v>
                </c:pt>
                <c:pt idx="3">
                  <c:v>Concejo</c:v>
                </c:pt>
                <c:pt idx="4">
                  <c:v>Sec. de Gobierno</c:v>
                </c:pt>
                <c:pt idx="5">
                  <c:v>Sec. de Cultura, Recreación y Deporte</c:v>
                </c:pt>
                <c:pt idx="6">
                  <c:v>Sec. de Planeación</c:v>
                </c:pt>
                <c:pt idx="7">
                  <c:v>Sec. de Integración Social</c:v>
                </c:pt>
                <c:pt idx="8">
                  <c:v>Dpto. Adtivo de la Defensoría del Espacio Público</c:v>
                </c:pt>
                <c:pt idx="9">
                  <c:v>Veeduría</c:v>
                </c:pt>
                <c:pt idx="10">
                  <c:v>Sec. de la Mujer</c:v>
                </c:pt>
                <c:pt idx="11">
                  <c:v>Dpto. Adtivo del Servicio Civil</c:v>
                </c:pt>
                <c:pt idx="12">
                  <c:v>Sec. del Hábitat</c:v>
                </c:pt>
                <c:pt idx="13">
                  <c:v>Sec. de Desarrollo Económico</c:v>
                </c:pt>
                <c:pt idx="14">
                  <c:v>Sec. General</c:v>
                </c:pt>
                <c:pt idx="15">
                  <c:v>Sec. de Salud</c:v>
                </c:pt>
                <c:pt idx="16">
                  <c:v>Unidad Adtiva Especial Cuerpo Oficial de Bomberos</c:v>
                </c:pt>
                <c:pt idx="17">
                  <c:v>Sec. de Ambiente</c:v>
                </c:pt>
                <c:pt idx="18">
                  <c:v>Sec. de Movilidad</c:v>
                </c:pt>
              </c:strCache>
            </c:strRef>
          </c:cat>
          <c:val>
            <c:numRef>
              <c:f>Graficas!$J$19:$J$37</c:f>
              <c:numCache>
                <c:formatCode>_(* #,##0.0_);_(* \(#,##0.0\);_(* "-"??_);_(@_)</c:formatCode>
                <c:ptCount val="19"/>
                <c:pt idx="0">
                  <c:v>97.220746387975922</c:v>
                </c:pt>
                <c:pt idx="1">
                  <c:v>92.399732049336521</c:v>
                </c:pt>
                <c:pt idx="2">
                  <c:v>91.100483709329708</c:v>
                </c:pt>
                <c:pt idx="3">
                  <c:v>89.855364907515067</c:v>
                </c:pt>
                <c:pt idx="4">
                  <c:v>89.43219021735402</c:v>
                </c:pt>
                <c:pt idx="5">
                  <c:v>89.403116723893277</c:v>
                </c:pt>
                <c:pt idx="6">
                  <c:v>89.109152553603195</c:v>
                </c:pt>
                <c:pt idx="7">
                  <c:v>84.200516575100366</c:v>
                </c:pt>
                <c:pt idx="8">
                  <c:v>82.422798193120698</c:v>
                </c:pt>
                <c:pt idx="9">
                  <c:v>81.876369948902408</c:v>
                </c:pt>
                <c:pt idx="10">
                  <c:v>80.353660698441715</c:v>
                </c:pt>
                <c:pt idx="11">
                  <c:v>78.725091910616982</c:v>
                </c:pt>
                <c:pt idx="12">
                  <c:v>73.798807947257188</c:v>
                </c:pt>
                <c:pt idx="13">
                  <c:v>65.189157120983694</c:v>
                </c:pt>
                <c:pt idx="14">
                  <c:v>64.581640751579087</c:v>
                </c:pt>
                <c:pt idx="15">
                  <c:v>64.328368407010899</c:v>
                </c:pt>
                <c:pt idx="16">
                  <c:v>61.576583734884657</c:v>
                </c:pt>
                <c:pt idx="17">
                  <c:v>44.204559517447592</c:v>
                </c:pt>
                <c:pt idx="18">
                  <c:v>33.117969861864985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24832"/>
        <c:axId val="253834624"/>
      </c:lineChart>
      <c:catAx>
        <c:axId val="25382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34080"/>
        <c:crosses val="autoZero"/>
        <c:auto val="1"/>
        <c:lblAlgn val="ctr"/>
        <c:lblOffset val="100"/>
        <c:noMultiLvlLbl val="0"/>
      </c:catAx>
      <c:valAx>
        <c:axId val="2538340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Graficas!$A$17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5.2159696254184445E-3"/>
              <c:y val="3.69064572218145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8096"/>
        <c:crosses val="autoZero"/>
        <c:crossBetween val="between"/>
      </c:valAx>
      <c:valAx>
        <c:axId val="253834624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4832"/>
        <c:crosses val="max"/>
        <c:crossBetween val="between"/>
      </c:valAx>
      <c:catAx>
        <c:axId val="253824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383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9403925860619"/>
          <c:y val="0.93676677350004633"/>
          <c:w val="0.44411907970963088"/>
          <c:h val="5.6675459648148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5660087758802"/>
          <c:y val="4.0242796202937157E-2"/>
          <c:w val="0.87405663053200766"/>
          <c:h val="0.46522135482529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Graficas!$D$46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Graficas!$A$47:$A$66</c:f>
              <c:strCache>
                <c:ptCount val="20"/>
                <c:pt idx="0">
                  <c:v>Fondo de Vigilancia y Seguridad</c:v>
                </c:pt>
                <c:pt idx="1">
                  <c:v>FONCEP</c:v>
                </c:pt>
                <c:pt idx="2">
                  <c:v>IDEP</c:v>
                </c:pt>
                <c:pt idx="3">
                  <c:v>IDPAC</c:v>
                </c:pt>
                <c:pt idx="4">
                  <c:v>UAESP</c:v>
                </c:pt>
                <c:pt idx="5">
                  <c:v>UAE de Catastro Distrital</c:v>
                </c:pt>
                <c:pt idx="6">
                  <c:v>FFDS</c:v>
                </c:pt>
                <c:pt idx="7">
                  <c:v>IDARTES</c:v>
                </c:pt>
                <c:pt idx="8">
                  <c:v>Fundación Gilberto Alzate Avendaño</c:v>
                </c:pt>
                <c:pt idx="9">
                  <c:v>ID de Turismo</c:v>
                </c:pt>
                <c:pt idx="10">
                  <c:v>IDIPRON</c:v>
                </c:pt>
                <c:pt idx="11">
                  <c:v>IDIGER</c:v>
                </c:pt>
                <c:pt idx="12">
                  <c:v>Orquesta Filarmónica de Bogotá</c:v>
                </c:pt>
                <c:pt idx="13">
                  <c:v>IPES</c:v>
                </c:pt>
                <c:pt idx="14">
                  <c:v>IDPC</c:v>
                </c:pt>
                <c:pt idx="15">
                  <c:v>Jardín Botánico</c:v>
                </c:pt>
                <c:pt idx="16">
                  <c:v>IDRD</c:v>
                </c:pt>
                <c:pt idx="17">
                  <c:v>CVP</c:v>
                </c:pt>
                <c:pt idx="18">
                  <c:v>IDU</c:v>
                </c:pt>
                <c:pt idx="19">
                  <c:v>UAE de Rehabilitación y Mantenimiento Vial</c:v>
                </c:pt>
              </c:strCache>
            </c:strRef>
          </c:cat>
          <c:val>
            <c:numRef>
              <c:f>Graficas!$D$47:$D$66</c:f>
              <c:numCache>
                <c:formatCode>_-* #,##0_-;\-* #,##0_-;_-* "-"??_-;_-@_-</c:formatCode>
                <c:ptCount val="20"/>
                <c:pt idx="0">
                  <c:v>40140.844685999997</c:v>
                </c:pt>
                <c:pt idx="1">
                  <c:v>958843.05500000005</c:v>
                </c:pt>
                <c:pt idx="2">
                  <c:v>9952.0339160000003</c:v>
                </c:pt>
                <c:pt idx="3">
                  <c:v>27263.735000000001</c:v>
                </c:pt>
                <c:pt idx="4">
                  <c:v>278436.01</c:v>
                </c:pt>
                <c:pt idx="5">
                  <c:v>52632.51</c:v>
                </c:pt>
                <c:pt idx="6">
                  <c:v>2108000.9247989999</c:v>
                </c:pt>
                <c:pt idx="7">
                  <c:v>140950.39600000001</c:v>
                </c:pt>
                <c:pt idx="8">
                  <c:v>9138.7686709999998</c:v>
                </c:pt>
                <c:pt idx="9">
                  <c:v>14358.017</c:v>
                </c:pt>
                <c:pt idx="10">
                  <c:v>119254.56258</c:v>
                </c:pt>
                <c:pt idx="11">
                  <c:v>33991.683841999999</c:v>
                </c:pt>
                <c:pt idx="12">
                  <c:v>73558.280320000005</c:v>
                </c:pt>
                <c:pt idx="13">
                  <c:v>47399.697885000001</c:v>
                </c:pt>
                <c:pt idx="14">
                  <c:v>24299.036862000001</c:v>
                </c:pt>
                <c:pt idx="15">
                  <c:v>46670.525000000001</c:v>
                </c:pt>
                <c:pt idx="16">
                  <c:v>279890.58577000001</c:v>
                </c:pt>
                <c:pt idx="17">
                  <c:v>88601.341570000004</c:v>
                </c:pt>
                <c:pt idx="18">
                  <c:v>1378799.028439</c:v>
                </c:pt>
                <c:pt idx="19">
                  <c:v>165808.850577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25376"/>
        <c:axId val="253829184"/>
      </c:barChart>
      <c:lineChart>
        <c:grouping val="standard"/>
        <c:varyColors val="0"/>
        <c:ser>
          <c:idx val="1"/>
          <c:order val="1"/>
          <c:tx>
            <c:strRef>
              <c:f>Graficas!$H$46</c:f>
              <c:strCache>
                <c:ptCount val="1"/>
                <c:pt idx="0">
                  <c:v>% Ejec.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Graficas!$A$47:$A$66</c:f>
              <c:strCache>
                <c:ptCount val="20"/>
                <c:pt idx="0">
                  <c:v>Fondo de Vigilancia y Seguridad</c:v>
                </c:pt>
                <c:pt idx="1">
                  <c:v>FONCEP</c:v>
                </c:pt>
                <c:pt idx="2">
                  <c:v>IDEP</c:v>
                </c:pt>
                <c:pt idx="3">
                  <c:v>IDPAC</c:v>
                </c:pt>
                <c:pt idx="4">
                  <c:v>UAESP</c:v>
                </c:pt>
                <c:pt idx="5">
                  <c:v>UAE de Catastro Distrital</c:v>
                </c:pt>
                <c:pt idx="6">
                  <c:v>FFDS</c:v>
                </c:pt>
                <c:pt idx="7">
                  <c:v>IDARTES</c:v>
                </c:pt>
                <c:pt idx="8">
                  <c:v>Fundación Gilberto Alzate Avendaño</c:v>
                </c:pt>
                <c:pt idx="9">
                  <c:v>ID de Turismo</c:v>
                </c:pt>
                <c:pt idx="10">
                  <c:v>IDIPRON</c:v>
                </c:pt>
                <c:pt idx="11">
                  <c:v>IDIGER</c:v>
                </c:pt>
                <c:pt idx="12">
                  <c:v>Orquesta Filarmónica de Bogotá</c:v>
                </c:pt>
                <c:pt idx="13">
                  <c:v>IPES</c:v>
                </c:pt>
                <c:pt idx="14">
                  <c:v>IDPC</c:v>
                </c:pt>
                <c:pt idx="15">
                  <c:v>Jardín Botánico</c:v>
                </c:pt>
                <c:pt idx="16">
                  <c:v>IDRD</c:v>
                </c:pt>
                <c:pt idx="17">
                  <c:v>CVP</c:v>
                </c:pt>
                <c:pt idx="18">
                  <c:v>IDU</c:v>
                </c:pt>
                <c:pt idx="19">
                  <c:v>UAE de Rehabilitación y Mantenimiento Vial</c:v>
                </c:pt>
              </c:strCache>
            </c:strRef>
          </c:cat>
          <c:val>
            <c:numRef>
              <c:f>Graficas!$H$47:$H$66</c:f>
              <c:numCache>
                <c:formatCode>_(* #,##0.0_);_(* \(#,##0.0\);_(* "-"??_);_(@_)</c:formatCode>
                <c:ptCount val="20"/>
                <c:pt idx="0">
                  <c:v>99.524952796854066</c:v>
                </c:pt>
                <c:pt idx="1">
                  <c:v>96.603979928498305</c:v>
                </c:pt>
                <c:pt idx="2">
                  <c:v>96.397043388050292</c:v>
                </c:pt>
                <c:pt idx="3">
                  <c:v>98.175538549652131</c:v>
                </c:pt>
                <c:pt idx="4">
                  <c:v>97.375713127407622</c:v>
                </c:pt>
                <c:pt idx="5">
                  <c:v>91.092572930684852</c:v>
                </c:pt>
                <c:pt idx="6">
                  <c:v>89.2316940028077</c:v>
                </c:pt>
                <c:pt idx="7">
                  <c:v>89.461307645421584</c:v>
                </c:pt>
                <c:pt idx="8">
                  <c:v>74.839638349786611</c:v>
                </c:pt>
                <c:pt idx="9">
                  <c:v>89.18174105797479</c:v>
                </c:pt>
                <c:pt idx="10">
                  <c:v>88.025274052369923</c:v>
                </c:pt>
                <c:pt idx="11">
                  <c:v>87.767249279771647</c:v>
                </c:pt>
                <c:pt idx="12">
                  <c:v>69.732862574892778</c:v>
                </c:pt>
                <c:pt idx="13">
                  <c:v>95.813000768876094</c:v>
                </c:pt>
                <c:pt idx="14">
                  <c:v>87.035542968674235</c:v>
                </c:pt>
                <c:pt idx="15">
                  <c:v>98.075179415701882</c:v>
                </c:pt>
                <c:pt idx="16">
                  <c:v>81.421394325948924</c:v>
                </c:pt>
                <c:pt idx="17">
                  <c:v>89.991062892660892</c:v>
                </c:pt>
                <c:pt idx="18">
                  <c:v>63.32017966646147</c:v>
                </c:pt>
                <c:pt idx="19">
                  <c:v>61.814940832969889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Graficas!$J$46</c:f>
              <c:strCache>
                <c:ptCount val="1"/>
                <c:pt idx="0">
                  <c:v>% Giros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Graficas!$A$47:$A$66</c:f>
              <c:strCache>
                <c:ptCount val="20"/>
                <c:pt idx="0">
                  <c:v>Fondo de Vigilancia y Seguridad</c:v>
                </c:pt>
                <c:pt idx="1">
                  <c:v>FONCEP</c:v>
                </c:pt>
                <c:pt idx="2">
                  <c:v>IDEP</c:v>
                </c:pt>
                <c:pt idx="3">
                  <c:v>IDPAC</c:v>
                </c:pt>
                <c:pt idx="4">
                  <c:v>UAESP</c:v>
                </c:pt>
                <c:pt idx="5">
                  <c:v>UAE de Catastro Distrital</c:v>
                </c:pt>
                <c:pt idx="6">
                  <c:v>FFDS</c:v>
                </c:pt>
                <c:pt idx="7">
                  <c:v>IDARTES</c:v>
                </c:pt>
                <c:pt idx="8">
                  <c:v>Fundación Gilberto Alzate Avendaño</c:v>
                </c:pt>
                <c:pt idx="9">
                  <c:v>ID de Turismo</c:v>
                </c:pt>
                <c:pt idx="10">
                  <c:v>IDIPRON</c:v>
                </c:pt>
                <c:pt idx="11">
                  <c:v>IDIGER</c:v>
                </c:pt>
                <c:pt idx="12">
                  <c:v>Orquesta Filarmónica de Bogotá</c:v>
                </c:pt>
                <c:pt idx="13">
                  <c:v>IPES</c:v>
                </c:pt>
                <c:pt idx="14">
                  <c:v>IDPC</c:v>
                </c:pt>
                <c:pt idx="15">
                  <c:v>Jardín Botánico</c:v>
                </c:pt>
                <c:pt idx="16">
                  <c:v>IDRD</c:v>
                </c:pt>
                <c:pt idx="17">
                  <c:v>CVP</c:v>
                </c:pt>
                <c:pt idx="18">
                  <c:v>IDU</c:v>
                </c:pt>
                <c:pt idx="19">
                  <c:v>UAE de Rehabilitación y Mantenimiento Vial</c:v>
                </c:pt>
              </c:strCache>
            </c:strRef>
          </c:cat>
          <c:val>
            <c:numRef>
              <c:f>Graficas!$J$47:$J$66</c:f>
              <c:numCache>
                <c:formatCode>_(* #,##0.0_);_(* \(#,##0.0\);_(* "-"??_);_(@_)</c:formatCode>
                <c:ptCount val="20"/>
                <c:pt idx="0">
                  <c:v>99.406318320244225</c:v>
                </c:pt>
                <c:pt idx="1">
                  <c:v>96.47401360496896</c:v>
                </c:pt>
                <c:pt idx="2">
                  <c:v>91.441793062715675</c:v>
                </c:pt>
                <c:pt idx="3">
                  <c:v>82.935453638322116</c:v>
                </c:pt>
                <c:pt idx="4">
                  <c:v>81.350565297570526</c:v>
                </c:pt>
                <c:pt idx="5">
                  <c:v>79.677115729422738</c:v>
                </c:pt>
                <c:pt idx="6">
                  <c:v>78.088487220989151</c:v>
                </c:pt>
                <c:pt idx="7">
                  <c:v>77.794490690185796</c:v>
                </c:pt>
                <c:pt idx="8">
                  <c:v>72.931095489373945</c:v>
                </c:pt>
                <c:pt idx="9">
                  <c:v>70.939140843752995</c:v>
                </c:pt>
                <c:pt idx="10">
                  <c:v>67.380258479499091</c:v>
                </c:pt>
                <c:pt idx="11">
                  <c:v>66.299215292636745</c:v>
                </c:pt>
                <c:pt idx="12">
                  <c:v>64.936868942832831</c:v>
                </c:pt>
                <c:pt idx="13">
                  <c:v>62.801618890529355</c:v>
                </c:pt>
                <c:pt idx="14">
                  <c:v>60.837500938641107</c:v>
                </c:pt>
                <c:pt idx="15">
                  <c:v>59.143495118171487</c:v>
                </c:pt>
                <c:pt idx="16">
                  <c:v>47.808280126991853</c:v>
                </c:pt>
                <c:pt idx="17">
                  <c:v>47.005563617900869</c:v>
                </c:pt>
                <c:pt idx="18">
                  <c:v>37.321057095650964</c:v>
                </c:pt>
                <c:pt idx="19">
                  <c:v>33.607433339104098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22656"/>
        <c:axId val="253821024"/>
      </c:lineChart>
      <c:catAx>
        <c:axId val="2538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9184"/>
        <c:crosses val="autoZero"/>
        <c:auto val="1"/>
        <c:lblAlgn val="ctr"/>
        <c:lblOffset val="100"/>
        <c:noMultiLvlLbl val="0"/>
      </c:catAx>
      <c:valAx>
        <c:axId val="2538291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Graficas!$A$45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8.6457555061643827E-3"/>
              <c:y val="2.61496006789301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5376"/>
        <c:crosses val="autoZero"/>
        <c:crossBetween val="between"/>
      </c:valAx>
      <c:valAx>
        <c:axId val="253821024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2656"/>
        <c:crosses val="max"/>
        <c:crossBetween val="between"/>
      </c:valAx>
      <c:catAx>
        <c:axId val="253822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382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9961174719587"/>
          <c:y val="3.7062592938494912E-2"/>
          <c:w val="0.89124658461716066"/>
          <c:h val="0.68071777947891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Graficas!$D$75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Graficas!$A$76:$A$95</c:f>
              <c:strCache>
                <c:ptCount val="20"/>
                <c:pt idx="0">
                  <c:v>Barrios Unidos </c:v>
                </c:pt>
                <c:pt idx="1">
                  <c:v>Engativá</c:v>
                </c:pt>
                <c:pt idx="2">
                  <c:v>Candelaria </c:v>
                </c:pt>
                <c:pt idx="3">
                  <c:v>Fontibón</c:v>
                </c:pt>
                <c:pt idx="4">
                  <c:v>Sumapaz</c:v>
                </c:pt>
                <c:pt idx="5">
                  <c:v>San Cristóbal </c:v>
                </c:pt>
                <c:pt idx="6">
                  <c:v>Suba</c:v>
                </c:pt>
                <c:pt idx="7">
                  <c:v>Antonio Nariño</c:v>
                </c:pt>
                <c:pt idx="8">
                  <c:v>Tunjuelito</c:v>
                </c:pt>
                <c:pt idx="9">
                  <c:v>Chapinero </c:v>
                </c:pt>
                <c:pt idx="10">
                  <c:v>Rafael Uribe Uribe</c:v>
                </c:pt>
                <c:pt idx="11">
                  <c:v>Mártires</c:v>
                </c:pt>
                <c:pt idx="12">
                  <c:v>Puente Aranda</c:v>
                </c:pt>
                <c:pt idx="13">
                  <c:v>Santafé</c:v>
                </c:pt>
                <c:pt idx="14">
                  <c:v>Kennedy</c:v>
                </c:pt>
                <c:pt idx="15">
                  <c:v>Bosa</c:v>
                </c:pt>
                <c:pt idx="16">
                  <c:v>Usaquén </c:v>
                </c:pt>
                <c:pt idx="17">
                  <c:v>Usme</c:v>
                </c:pt>
                <c:pt idx="18">
                  <c:v>Ciudad Bolívar</c:v>
                </c:pt>
                <c:pt idx="19">
                  <c:v>Teusaquillo</c:v>
                </c:pt>
              </c:strCache>
            </c:strRef>
          </c:cat>
          <c:val>
            <c:numRef>
              <c:f>Graficas!$D$76:$D$95</c:f>
              <c:numCache>
                <c:formatCode>_-* #,##0_-;\-* #,##0_-;_-* "-"??_-;_-@_-</c:formatCode>
                <c:ptCount val="20"/>
                <c:pt idx="0">
                  <c:v>34656.562428999998</c:v>
                </c:pt>
                <c:pt idx="1">
                  <c:v>82099.831305999993</c:v>
                </c:pt>
                <c:pt idx="2">
                  <c:v>30998.638711</c:v>
                </c:pt>
                <c:pt idx="3">
                  <c:v>50427.236404000003</c:v>
                </c:pt>
                <c:pt idx="4">
                  <c:v>33704.740867</c:v>
                </c:pt>
                <c:pt idx="5">
                  <c:v>93547.085695000002</c:v>
                </c:pt>
                <c:pt idx="6">
                  <c:v>98244.226999999999</c:v>
                </c:pt>
                <c:pt idx="7">
                  <c:v>31322.078256000001</c:v>
                </c:pt>
                <c:pt idx="8">
                  <c:v>49224.218883000001</c:v>
                </c:pt>
                <c:pt idx="9">
                  <c:v>26675.293667000002</c:v>
                </c:pt>
                <c:pt idx="10">
                  <c:v>111628.428271</c:v>
                </c:pt>
                <c:pt idx="11">
                  <c:v>38314.943981999997</c:v>
                </c:pt>
                <c:pt idx="12">
                  <c:v>37557.661669000001</c:v>
                </c:pt>
                <c:pt idx="13">
                  <c:v>33292.252441999997</c:v>
                </c:pt>
                <c:pt idx="14">
                  <c:v>175104.03961199999</c:v>
                </c:pt>
                <c:pt idx="15">
                  <c:v>97101.513930000001</c:v>
                </c:pt>
                <c:pt idx="16">
                  <c:v>43248.2016</c:v>
                </c:pt>
                <c:pt idx="17">
                  <c:v>98158.653267999995</c:v>
                </c:pt>
                <c:pt idx="18">
                  <c:v>200687.00687000001</c:v>
                </c:pt>
                <c:pt idx="19">
                  <c:v>42028.999651999999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31360"/>
        <c:axId val="253827552"/>
      </c:barChart>
      <c:lineChart>
        <c:grouping val="standard"/>
        <c:varyColors val="0"/>
        <c:ser>
          <c:idx val="1"/>
          <c:order val="1"/>
          <c:tx>
            <c:strRef>
              <c:f>Graficas!$H$75</c:f>
              <c:strCache>
                <c:ptCount val="1"/>
                <c:pt idx="0">
                  <c:v>% Ejec.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Graficas!$A$76:$A$95</c:f>
              <c:strCache>
                <c:ptCount val="20"/>
                <c:pt idx="0">
                  <c:v>Barrios Unidos </c:v>
                </c:pt>
                <c:pt idx="1">
                  <c:v>Engativá</c:v>
                </c:pt>
                <c:pt idx="2">
                  <c:v>Candelaria </c:v>
                </c:pt>
                <c:pt idx="3">
                  <c:v>Fontibón</c:v>
                </c:pt>
                <c:pt idx="4">
                  <c:v>Sumapaz</c:v>
                </c:pt>
                <c:pt idx="5">
                  <c:v>San Cristóbal </c:v>
                </c:pt>
                <c:pt idx="6">
                  <c:v>Suba</c:v>
                </c:pt>
                <c:pt idx="7">
                  <c:v>Antonio Nariño</c:v>
                </c:pt>
                <c:pt idx="8">
                  <c:v>Tunjuelito</c:v>
                </c:pt>
                <c:pt idx="9">
                  <c:v>Chapinero </c:v>
                </c:pt>
                <c:pt idx="10">
                  <c:v>Rafael Uribe Uribe</c:v>
                </c:pt>
                <c:pt idx="11">
                  <c:v>Mártires</c:v>
                </c:pt>
                <c:pt idx="12">
                  <c:v>Puente Aranda</c:v>
                </c:pt>
                <c:pt idx="13">
                  <c:v>Santafé</c:v>
                </c:pt>
                <c:pt idx="14">
                  <c:v>Kennedy</c:v>
                </c:pt>
                <c:pt idx="15">
                  <c:v>Bosa</c:v>
                </c:pt>
                <c:pt idx="16">
                  <c:v>Usaquén </c:v>
                </c:pt>
                <c:pt idx="17">
                  <c:v>Usme</c:v>
                </c:pt>
                <c:pt idx="18">
                  <c:v>Ciudad Bolívar</c:v>
                </c:pt>
                <c:pt idx="19">
                  <c:v>Teusaquillo</c:v>
                </c:pt>
              </c:strCache>
            </c:strRef>
          </c:cat>
          <c:val>
            <c:numRef>
              <c:f>Graficas!$H$76:$H$95</c:f>
              <c:numCache>
                <c:formatCode>_(* #,##0.0_);_(* \(#,##0.0\);_(* "-"??_);_(@_)</c:formatCode>
                <c:ptCount val="20"/>
                <c:pt idx="0">
                  <c:v>97.755407266391003</c:v>
                </c:pt>
                <c:pt idx="1">
                  <c:v>98.9693774024379</c:v>
                </c:pt>
                <c:pt idx="2">
                  <c:v>93.12195231578535</c:v>
                </c:pt>
                <c:pt idx="3">
                  <c:v>95.884685709575407</c:v>
                </c:pt>
                <c:pt idx="4">
                  <c:v>98.685518150849276</c:v>
                </c:pt>
                <c:pt idx="5">
                  <c:v>98.124655619182192</c:v>
                </c:pt>
                <c:pt idx="6">
                  <c:v>69.243797958733992</c:v>
                </c:pt>
                <c:pt idx="7">
                  <c:v>96.194716661779339</c:v>
                </c:pt>
                <c:pt idx="8">
                  <c:v>91.210195511107912</c:v>
                </c:pt>
                <c:pt idx="9">
                  <c:v>96.33057532104732</c:v>
                </c:pt>
                <c:pt idx="10">
                  <c:v>91.400258051842584</c:v>
                </c:pt>
                <c:pt idx="11">
                  <c:v>97.690939064361856</c:v>
                </c:pt>
                <c:pt idx="12">
                  <c:v>93.436209124183094</c:v>
                </c:pt>
                <c:pt idx="13">
                  <c:v>91.998661963047482</c:v>
                </c:pt>
                <c:pt idx="14">
                  <c:v>96.699929666497539</c:v>
                </c:pt>
                <c:pt idx="15">
                  <c:v>95.218797764217314</c:v>
                </c:pt>
                <c:pt idx="16">
                  <c:v>87.740400958082844</c:v>
                </c:pt>
                <c:pt idx="17">
                  <c:v>99.058765604212709</c:v>
                </c:pt>
                <c:pt idx="18">
                  <c:v>97.406884801281109</c:v>
                </c:pt>
                <c:pt idx="19">
                  <c:v>99.310843878278661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Graficas!$J$75</c:f>
              <c:strCache>
                <c:ptCount val="1"/>
                <c:pt idx="0">
                  <c:v>% Giros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Graficas!$A$76:$A$95</c:f>
              <c:strCache>
                <c:ptCount val="20"/>
                <c:pt idx="0">
                  <c:v>Barrios Unidos </c:v>
                </c:pt>
                <c:pt idx="1">
                  <c:v>Engativá</c:v>
                </c:pt>
                <c:pt idx="2">
                  <c:v>Candelaria </c:v>
                </c:pt>
                <c:pt idx="3">
                  <c:v>Fontibón</c:v>
                </c:pt>
                <c:pt idx="4">
                  <c:v>Sumapaz</c:v>
                </c:pt>
                <c:pt idx="5">
                  <c:v>San Cristóbal </c:v>
                </c:pt>
                <c:pt idx="6">
                  <c:v>Suba</c:v>
                </c:pt>
                <c:pt idx="7">
                  <c:v>Antonio Nariño</c:v>
                </c:pt>
                <c:pt idx="8">
                  <c:v>Tunjuelito</c:v>
                </c:pt>
                <c:pt idx="9">
                  <c:v>Chapinero </c:v>
                </c:pt>
                <c:pt idx="10">
                  <c:v>Rafael Uribe Uribe</c:v>
                </c:pt>
                <c:pt idx="11">
                  <c:v>Mártires</c:v>
                </c:pt>
                <c:pt idx="12">
                  <c:v>Puente Aranda</c:v>
                </c:pt>
                <c:pt idx="13">
                  <c:v>Santafé</c:v>
                </c:pt>
                <c:pt idx="14">
                  <c:v>Kennedy</c:v>
                </c:pt>
                <c:pt idx="15">
                  <c:v>Bosa</c:v>
                </c:pt>
                <c:pt idx="16">
                  <c:v>Usaquén </c:v>
                </c:pt>
                <c:pt idx="17">
                  <c:v>Usme</c:v>
                </c:pt>
                <c:pt idx="18">
                  <c:v>Ciudad Bolívar</c:v>
                </c:pt>
                <c:pt idx="19">
                  <c:v>Teusaquillo</c:v>
                </c:pt>
              </c:strCache>
            </c:strRef>
          </c:cat>
          <c:val>
            <c:numRef>
              <c:f>Graficas!$J$76:$J$95</c:f>
              <c:numCache>
                <c:formatCode>_(* #,##0.0_);_(* \(#,##0.0\);_(* "-"??_);_(@_)</c:formatCode>
                <c:ptCount val="20"/>
                <c:pt idx="0">
                  <c:v>61.461056951731294</c:v>
                </c:pt>
                <c:pt idx="1">
                  <c:v>55.705749426622333</c:v>
                </c:pt>
                <c:pt idx="2">
                  <c:v>53.720548715872283</c:v>
                </c:pt>
                <c:pt idx="3">
                  <c:v>50.488785923196957</c:v>
                </c:pt>
                <c:pt idx="4">
                  <c:v>49.526022350593379</c:v>
                </c:pt>
                <c:pt idx="5">
                  <c:v>47.427766470090461</c:v>
                </c:pt>
                <c:pt idx="6">
                  <c:v>46.223120321909605</c:v>
                </c:pt>
                <c:pt idx="7">
                  <c:v>46.108758922066343</c:v>
                </c:pt>
                <c:pt idx="8">
                  <c:v>44.274907940746893</c:v>
                </c:pt>
                <c:pt idx="9">
                  <c:v>43.348516737437123</c:v>
                </c:pt>
                <c:pt idx="10">
                  <c:v>42.337053050649949</c:v>
                </c:pt>
                <c:pt idx="11">
                  <c:v>39.462199086349173</c:v>
                </c:pt>
                <c:pt idx="12">
                  <c:v>39.055323526989298</c:v>
                </c:pt>
                <c:pt idx="13">
                  <c:v>38.269008767718631</c:v>
                </c:pt>
                <c:pt idx="14">
                  <c:v>38.265762079773346</c:v>
                </c:pt>
                <c:pt idx="15">
                  <c:v>33.927053982648445</c:v>
                </c:pt>
                <c:pt idx="16">
                  <c:v>31.051937040383205</c:v>
                </c:pt>
                <c:pt idx="17">
                  <c:v>29.957845243366343</c:v>
                </c:pt>
                <c:pt idx="18">
                  <c:v>28.757682655751093</c:v>
                </c:pt>
                <c:pt idx="19">
                  <c:v>18.399781519977253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30816"/>
        <c:axId val="253828640"/>
      </c:lineChart>
      <c:catAx>
        <c:axId val="2538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7552"/>
        <c:crosses val="autoZero"/>
        <c:auto val="1"/>
        <c:lblAlgn val="ctr"/>
        <c:lblOffset val="100"/>
        <c:noMultiLvlLbl val="0"/>
      </c:catAx>
      <c:valAx>
        <c:axId val="253827552"/>
        <c:scaling>
          <c:orientation val="minMax"/>
          <c:max val="230000"/>
          <c:min val="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Graficas!$A$74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5.9594938706471826E-3"/>
              <c:y val="2.47994583571880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31360"/>
        <c:crosses val="autoZero"/>
        <c:crossBetween val="between"/>
        <c:majorUnit val="20000"/>
      </c:valAx>
      <c:valAx>
        <c:axId val="253828640"/>
        <c:scaling>
          <c:orientation val="minMax"/>
          <c:max val="10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30816"/>
        <c:crosses val="max"/>
        <c:crossBetween val="between"/>
      </c:valAx>
      <c:catAx>
        <c:axId val="253830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3828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9232733686748"/>
          <c:y val="0.10153976711340644"/>
          <c:w val="0.8797196698594254"/>
          <c:h val="0.41382117073702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Graficas!$D$134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Graficas!$A$135:$A$154</c:f>
              <c:strCache>
                <c:ptCount val="20"/>
                <c:pt idx="0">
                  <c:v>FONDO DE VIGILANCIA Y SEGURIDAD</c:v>
                </c:pt>
                <c:pt idx="1">
                  <c:v>FONCEP</c:v>
                </c:pt>
                <c:pt idx="2">
                  <c:v>ORQUESTA FILARMÓNICA DE BOGOTÁ</c:v>
                </c:pt>
                <c:pt idx="3">
                  <c:v>IDRD</c:v>
                </c:pt>
                <c:pt idx="4">
                  <c:v>UAE DE CATASTRO DISTRITAL</c:v>
                </c:pt>
                <c:pt idx="5">
                  <c:v>IDU</c:v>
                </c:pt>
                <c:pt idx="6">
                  <c:v>IPES</c:v>
                </c:pt>
                <c:pt idx="7">
                  <c:v>UAE DE REHABILITACIÓN Y MANTENIMIENTO VIAL</c:v>
                </c:pt>
                <c:pt idx="8">
                  <c:v>UAESP</c:v>
                </c:pt>
                <c:pt idx="9">
                  <c:v>FFDS</c:v>
                </c:pt>
                <c:pt idx="10">
                  <c:v>IDIGER</c:v>
                </c:pt>
                <c:pt idx="11">
                  <c:v>FUNDACIÓN GILBERTO ALZATE AVENDAÑO</c:v>
                </c:pt>
                <c:pt idx="12">
                  <c:v>IDEP</c:v>
                </c:pt>
                <c:pt idx="13">
                  <c:v>IDIPRON</c:v>
                </c:pt>
                <c:pt idx="14">
                  <c:v>JARDÍN BOTÁNICO</c:v>
                </c:pt>
                <c:pt idx="15">
                  <c:v>CVP</c:v>
                </c:pt>
                <c:pt idx="16">
                  <c:v>IDARTES</c:v>
                </c:pt>
                <c:pt idx="17">
                  <c:v>IDPC</c:v>
                </c:pt>
                <c:pt idx="18">
                  <c:v>IDPAC </c:v>
                </c:pt>
                <c:pt idx="19">
                  <c:v>ID DE TURISMO</c:v>
                </c:pt>
              </c:strCache>
            </c:strRef>
          </c:cat>
          <c:val>
            <c:numRef>
              <c:f>Graficas!$D$135:$D$154</c:f>
              <c:numCache>
                <c:formatCode>_-* #,##0_-;\-* #,##0_-;_-* "-"??_-;_-@_-</c:formatCode>
                <c:ptCount val="20"/>
                <c:pt idx="0">
                  <c:v>573.53810599999997</c:v>
                </c:pt>
                <c:pt idx="1">
                  <c:v>137172.32</c:v>
                </c:pt>
                <c:pt idx="2">
                  <c:v>95</c:v>
                </c:pt>
                <c:pt idx="3">
                  <c:v>139483.658</c:v>
                </c:pt>
                <c:pt idx="4">
                  <c:v>2617.3319999999999</c:v>
                </c:pt>
                <c:pt idx="5">
                  <c:v>408561.93810099998</c:v>
                </c:pt>
                <c:pt idx="6">
                  <c:v>6340</c:v>
                </c:pt>
                <c:pt idx="7">
                  <c:v>49171.154000000002</c:v>
                </c:pt>
                <c:pt idx="8">
                  <c:v>5314.4960000000001</c:v>
                </c:pt>
                <c:pt idx="9">
                  <c:v>1024725.951319</c:v>
                </c:pt>
                <c:pt idx="10">
                  <c:v>3864.6548419999999</c:v>
                </c:pt>
                <c:pt idx="11">
                  <c:v>1907.5770669999999</c:v>
                </c:pt>
                <c:pt idx="12">
                  <c:v>1153.000916</c:v>
                </c:pt>
                <c:pt idx="13">
                  <c:v>17610.462</c:v>
                </c:pt>
                <c:pt idx="14">
                  <c:v>8183.3</c:v>
                </c:pt>
                <c:pt idx="15">
                  <c:v>8553.5879999999997</c:v>
                </c:pt>
                <c:pt idx="16">
                  <c:v>20516.777999999998</c:v>
                </c:pt>
                <c:pt idx="17">
                  <c:v>1244.3438619999999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Graficas!$G$134</c:f>
              <c:strCache>
                <c:ptCount val="1"/>
                <c:pt idx="0">
                  <c:v>Recaudos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Graficas!$A$135:$A$154</c:f>
              <c:strCache>
                <c:ptCount val="20"/>
                <c:pt idx="0">
                  <c:v>FONDO DE VIGILANCIA Y SEGURIDAD</c:v>
                </c:pt>
                <c:pt idx="1">
                  <c:v>FONCEP</c:v>
                </c:pt>
                <c:pt idx="2">
                  <c:v>ORQUESTA FILARMÓNICA DE BOGOTÁ</c:v>
                </c:pt>
                <c:pt idx="3">
                  <c:v>IDRD</c:v>
                </c:pt>
                <c:pt idx="4">
                  <c:v>UAE DE CATASTRO DISTRITAL</c:v>
                </c:pt>
                <c:pt idx="5">
                  <c:v>IDU</c:v>
                </c:pt>
                <c:pt idx="6">
                  <c:v>IPES</c:v>
                </c:pt>
                <c:pt idx="7">
                  <c:v>UAE DE REHABILITACIÓN Y MANTENIMIENTO VIAL</c:v>
                </c:pt>
                <c:pt idx="8">
                  <c:v>UAESP</c:v>
                </c:pt>
                <c:pt idx="9">
                  <c:v>FFDS</c:v>
                </c:pt>
                <c:pt idx="10">
                  <c:v>IDIGER</c:v>
                </c:pt>
                <c:pt idx="11">
                  <c:v>FUNDACIÓN GILBERTO ALZATE AVENDAÑO</c:v>
                </c:pt>
                <c:pt idx="12">
                  <c:v>IDEP</c:v>
                </c:pt>
                <c:pt idx="13">
                  <c:v>IDIPRON</c:v>
                </c:pt>
                <c:pt idx="14">
                  <c:v>JARDÍN BOTÁNICO</c:v>
                </c:pt>
                <c:pt idx="15">
                  <c:v>CVP</c:v>
                </c:pt>
                <c:pt idx="16">
                  <c:v>IDARTES</c:v>
                </c:pt>
                <c:pt idx="17">
                  <c:v>IDPC</c:v>
                </c:pt>
                <c:pt idx="18">
                  <c:v>IDPAC </c:v>
                </c:pt>
                <c:pt idx="19">
                  <c:v>ID DE TURISMO</c:v>
                </c:pt>
              </c:strCache>
            </c:strRef>
          </c:cat>
          <c:val>
            <c:numRef>
              <c:f>Graficas!$G$135:$G$154</c:f>
              <c:numCache>
                <c:formatCode>_-* #,##0_-;\-* #,##0_-;_-* "-"??_-;_-@_-</c:formatCode>
                <c:ptCount val="20"/>
                <c:pt idx="0">
                  <c:v>11066.561187970001</c:v>
                </c:pt>
                <c:pt idx="1">
                  <c:v>307038.153781</c:v>
                </c:pt>
                <c:pt idx="2">
                  <c:v>203.74448799999999</c:v>
                </c:pt>
                <c:pt idx="3">
                  <c:v>183418.18388200001</c:v>
                </c:pt>
                <c:pt idx="4">
                  <c:v>3211.8489432200013</c:v>
                </c:pt>
                <c:pt idx="5">
                  <c:v>500248.93366500002</c:v>
                </c:pt>
                <c:pt idx="6">
                  <c:v>7651.2523629999996</c:v>
                </c:pt>
                <c:pt idx="7">
                  <c:v>51366.876479999999</c:v>
                </c:pt>
                <c:pt idx="8">
                  <c:v>5540.4157830000004</c:v>
                </c:pt>
                <c:pt idx="9">
                  <c:v>1053681.340821</c:v>
                </c:pt>
                <c:pt idx="10">
                  <c:v>3864.6548419999999</c:v>
                </c:pt>
                <c:pt idx="11">
                  <c:v>1848.086935</c:v>
                </c:pt>
                <c:pt idx="12">
                  <c:v>1038.548002</c:v>
                </c:pt>
                <c:pt idx="13">
                  <c:v>15278.929305</c:v>
                </c:pt>
                <c:pt idx="14">
                  <c:v>6502.3740600000001</c:v>
                </c:pt>
                <c:pt idx="15">
                  <c:v>6762.4327599999997</c:v>
                </c:pt>
                <c:pt idx="16">
                  <c:v>15254.485465</c:v>
                </c:pt>
                <c:pt idx="17">
                  <c:v>529.016074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26464"/>
        <c:axId val="255650896"/>
      </c:barChart>
      <c:lineChart>
        <c:grouping val="standard"/>
        <c:varyColors val="0"/>
        <c:ser>
          <c:idx val="2"/>
          <c:order val="2"/>
          <c:tx>
            <c:strRef>
              <c:f>Graficas!$H$134</c:f>
              <c:strCache>
                <c:ptCount val="1"/>
                <c:pt idx="0">
                  <c:v>% Ejec. </c:v>
                </c:pt>
              </c:strCache>
            </c:strRef>
          </c:tx>
          <c:spPr>
            <a:ln w="2857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Graficas!$H$135:$H$154</c:f>
              <c:numCache>
                <c:formatCode>_(* #,##0.0_);_(* \(#,##0.0\);_(* "-"??_);_(@_)</c:formatCode>
                <c:ptCount val="20"/>
                <c:pt idx="0">
                  <c:v>1929.5250083993551</c:v>
                </c:pt>
                <c:pt idx="1">
                  <c:v>223.83390014909713</c:v>
                </c:pt>
                <c:pt idx="2">
                  <c:v>214.46788210526316</c:v>
                </c:pt>
                <c:pt idx="3">
                  <c:v>131.49797367803475</c:v>
                </c:pt>
                <c:pt idx="4">
                  <c:v>122.71461714524567</c:v>
                </c:pt>
                <c:pt idx="5">
                  <c:v>122.44139431836507</c:v>
                </c:pt>
                <c:pt idx="6">
                  <c:v>120.68221392744478</c:v>
                </c:pt>
                <c:pt idx="7">
                  <c:v>104.46546867702149</c:v>
                </c:pt>
                <c:pt idx="8">
                  <c:v>104.2510105003372</c:v>
                </c:pt>
                <c:pt idx="9">
                  <c:v>102.82567153342114</c:v>
                </c:pt>
                <c:pt idx="10">
                  <c:v>100</c:v>
                </c:pt>
                <c:pt idx="11">
                  <c:v>96.8813772701955</c:v>
                </c:pt>
                <c:pt idx="12">
                  <c:v>90.073475882650555</c:v>
                </c:pt>
                <c:pt idx="13">
                  <c:v>86.76052510717777</c:v>
                </c:pt>
                <c:pt idx="14">
                  <c:v>79.459069812911665</c:v>
                </c:pt>
                <c:pt idx="15">
                  <c:v>79.059603525444516</c:v>
                </c:pt>
                <c:pt idx="16">
                  <c:v>74.35127223680054</c:v>
                </c:pt>
                <c:pt idx="17">
                  <c:v>42.513656406013602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59600"/>
        <c:axId val="255660144"/>
      </c:lineChart>
      <c:catAx>
        <c:axId val="2538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0896"/>
        <c:crosses val="autoZero"/>
        <c:auto val="1"/>
        <c:lblAlgn val="ctr"/>
        <c:lblOffset val="100"/>
        <c:noMultiLvlLbl val="0"/>
      </c:catAx>
      <c:valAx>
        <c:axId val="2556508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Millones COP</a:t>
                </a:r>
              </a:p>
            </c:rich>
          </c:tx>
          <c:layout>
            <c:manualLayout>
              <c:xMode val="edge"/>
              <c:yMode val="edge"/>
              <c:x val="8.3462020431610082E-3"/>
              <c:y val="7.75649348681299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3826464"/>
        <c:crosses val="autoZero"/>
        <c:crossBetween val="between"/>
      </c:valAx>
      <c:valAx>
        <c:axId val="255660144"/>
        <c:scaling>
          <c:orientation val="minMax"/>
          <c:max val="30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9600"/>
        <c:crosses val="max"/>
        <c:crossBetween val="between"/>
      </c:valAx>
      <c:catAx>
        <c:axId val="255659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255660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80984649646067"/>
          <c:y val="0.14036781609195403"/>
          <c:w val="0.68374173228346458"/>
          <c:h val="0.647800524934383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Graficas!$D$163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Graficas!$A$164:$A$170</c:f>
              <c:strCache>
                <c:ptCount val="7"/>
                <c:pt idx="0">
                  <c:v>Educación</c:v>
                </c:pt>
                <c:pt idx="1">
                  <c:v>Salud</c:v>
                </c:pt>
                <c:pt idx="2">
                  <c:v>Propósito General</c:v>
                </c:pt>
                <c:pt idx="3">
                  <c:v>Restaurantes Escolares</c:v>
                </c:pt>
                <c:pt idx="4">
                  <c:v>Agua y saneamiento básico</c:v>
                </c:pt>
                <c:pt idx="5">
                  <c:v>15% SGP participación departamento</c:v>
                </c:pt>
                <c:pt idx="6">
                  <c:v>Atención primera infancia</c:v>
                </c:pt>
              </c:strCache>
            </c:strRef>
          </c:cat>
          <c:val>
            <c:numRef>
              <c:f>Graficas!$D$164:$D$170</c:f>
              <c:numCache>
                <c:formatCode>_-* #,##0_-;\-* #,##0_-;_-* "-"??_-;_-@_-</c:formatCode>
                <c:ptCount val="7"/>
                <c:pt idx="0">
                  <c:v>1673974.9564380001</c:v>
                </c:pt>
                <c:pt idx="1">
                  <c:v>495484.39847999997</c:v>
                </c:pt>
                <c:pt idx="2">
                  <c:v>172904.568</c:v>
                </c:pt>
                <c:pt idx="3">
                  <c:v>6336.2188230000002</c:v>
                </c:pt>
                <c:pt idx="4">
                  <c:v>88578.45</c:v>
                </c:pt>
                <c:pt idx="5">
                  <c:v>19767.116999999998</c:v>
                </c:pt>
                <c:pt idx="6">
                  <c:v>6435.4869159999998</c:v>
                </c:pt>
              </c:numCache>
            </c:numRef>
          </c:val>
        </c:ser>
        <c:ser>
          <c:idx val="1"/>
          <c:order val="1"/>
          <c:tx>
            <c:strRef>
              <c:f>Graficas!$G$163</c:f>
              <c:strCache>
                <c:ptCount val="1"/>
                <c:pt idx="0">
                  <c:v>Recaudos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Graficas!$A$164:$A$170</c:f>
              <c:strCache>
                <c:ptCount val="7"/>
                <c:pt idx="0">
                  <c:v>Educación</c:v>
                </c:pt>
                <c:pt idx="1">
                  <c:v>Salud</c:v>
                </c:pt>
                <c:pt idx="2">
                  <c:v>Propósito General</c:v>
                </c:pt>
                <c:pt idx="3">
                  <c:v>Restaurantes Escolares</c:v>
                </c:pt>
                <c:pt idx="4">
                  <c:v>Agua y saneamiento básico</c:v>
                </c:pt>
                <c:pt idx="5">
                  <c:v>15% SGP participación departamento</c:v>
                </c:pt>
                <c:pt idx="6">
                  <c:v>Atención primera infancia</c:v>
                </c:pt>
              </c:strCache>
            </c:strRef>
          </c:cat>
          <c:val>
            <c:numRef>
              <c:f>Graficas!$G$164:$G$170</c:f>
              <c:numCache>
                <c:formatCode>_-* #,##0_-;\-* #,##0_-;_-* "-"??_-;_-@_-</c:formatCode>
                <c:ptCount val="7"/>
                <c:pt idx="0">
                  <c:v>1673974.9564370001</c:v>
                </c:pt>
                <c:pt idx="1">
                  <c:v>495484.39848199999</c:v>
                </c:pt>
                <c:pt idx="2">
                  <c:v>176907.01170500001</c:v>
                </c:pt>
                <c:pt idx="3">
                  <c:v>6336.2188230000002</c:v>
                </c:pt>
                <c:pt idx="4">
                  <c:v>93951.685331999994</c:v>
                </c:pt>
                <c:pt idx="5">
                  <c:v>20802.591841000001</c:v>
                </c:pt>
                <c:pt idx="6">
                  <c:v>6435.4869159999998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55652528"/>
        <c:axId val="255653072"/>
      </c:barChart>
      <c:catAx>
        <c:axId val="25565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Millones COP</a:t>
                </a:r>
              </a:p>
            </c:rich>
          </c:tx>
          <c:layout>
            <c:manualLayout>
              <c:xMode val="edge"/>
              <c:yMode val="edge"/>
              <c:x val="8.0808080808080808E-3"/>
              <c:y val="0.114415375497417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3072"/>
        <c:crosses val="autoZero"/>
        <c:auto val="1"/>
        <c:lblAlgn val="ctr"/>
        <c:lblOffset val="100"/>
        <c:noMultiLvlLbl val="0"/>
      </c:catAx>
      <c:valAx>
        <c:axId val="25565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25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03353099268334E-2"/>
          <c:y val="9.0516742731999264E-2"/>
          <c:w val="0.89854008304039912"/>
          <c:h val="0.6369183788332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Graficas!$D$179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Graficas!$A$180:$A$199</c:f>
              <c:strCache>
                <c:ptCount val="20"/>
                <c:pt idx="0">
                  <c:v>Santafé</c:v>
                </c:pt>
                <c:pt idx="1">
                  <c:v>Chapinero </c:v>
                </c:pt>
                <c:pt idx="2">
                  <c:v>La Candelaria </c:v>
                </c:pt>
                <c:pt idx="3">
                  <c:v>Antonio Nariño</c:v>
                </c:pt>
                <c:pt idx="4">
                  <c:v>Los Mártires</c:v>
                </c:pt>
                <c:pt idx="5">
                  <c:v>Suba</c:v>
                </c:pt>
                <c:pt idx="6">
                  <c:v>Tunjuelito</c:v>
                </c:pt>
                <c:pt idx="7">
                  <c:v>San Cristóbal </c:v>
                </c:pt>
                <c:pt idx="8">
                  <c:v>Fontibón</c:v>
                </c:pt>
                <c:pt idx="9">
                  <c:v>Barrios Unidos </c:v>
                </c:pt>
                <c:pt idx="10">
                  <c:v>Bosa</c:v>
                </c:pt>
                <c:pt idx="11">
                  <c:v>Rafael Uribe Uribe</c:v>
                </c:pt>
                <c:pt idx="12">
                  <c:v>Kennedy</c:v>
                </c:pt>
                <c:pt idx="13">
                  <c:v>Usaquén </c:v>
                </c:pt>
                <c:pt idx="14">
                  <c:v>Sumapaz</c:v>
                </c:pt>
                <c:pt idx="15">
                  <c:v>Ciudad Bolívar</c:v>
                </c:pt>
                <c:pt idx="16">
                  <c:v>Engativá</c:v>
                </c:pt>
                <c:pt idx="17">
                  <c:v>Usme</c:v>
                </c:pt>
                <c:pt idx="18">
                  <c:v>Teusaquillo</c:v>
                </c:pt>
                <c:pt idx="19">
                  <c:v>Puente Aranda</c:v>
                </c:pt>
              </c:strCache>
            </c:strRef>
          </c:cat>
          <c:val>
            <c:numRef>
              <c:f>Graficas!$D$180:$D$199</c:f>
              <c:numCache>
                <c:formatCode>_-* #,##0_-;\-* #,##0_-;_-* "-"??_-;_-@_-</c:formatCode>
                <c:ptCount val="20"/>
                <c:pt idx="0">
                  <c:v>33292.252441999997</c:v>
                </c:pt>
                <c:pt idx="1">
                  <c:v>26675.293667000002</c:v>
                </c:pt>
                <c:pt idx="2">
                  <c:v>30998.638711</c:v>
                </c:pt>
                <c:pt idx="3">
                  <c:v>31322.078256000001</c:v>
                </c:pt>
                <c:pt idx="4">
                  <c:v>38314.943981999997</c:v>
                </c:pt>
                <c:pt idx="5">
                  <c:v>98244.226999999999</c:v>
                </c:pt>
                <c:pt idx="6">
                  <c:v>49224.218883000001</c:v>
                </c:pt>
                <c:pt idx="7">
                  <c:v>93547.085695000002</c:v>
                </c:pt>
                <c:pt idx="8">
                  <c:v>50427.236404000003</c:v>
                </c:pt>
                <c:pt idx="9">
                  <c:v>34656.562428999998</c:v>
                </c:pt>
                <c:pt idx="10">
                  <c:v>97101.513930000001</c:v>
                </c:pt>
                <c:pt idx="11">
                  <c:v>111628.428271</c:v>
                </c:pt>
                <c:pt idx="12">
                  <c:v>175104.03961199999</c:v>
                </c:pt>
                <c:pt idx="13">
                  <c:v>43248.2016</c:v>
                </c:pt>
                <c:pt idx="14">
                  <c:v>33704.740867</c:v>
                </c:pt>
                <c:pt idx="15">
                  <c:v>200687.00687000001</c:v>
                </c:pt>
                <c:pt idx="16">
                  <c:v>82099.831305999993</c:v>
                </c:pt>
                <c:pt idx="17">
                  <c:v>98158.653267999995</c:v>
                </c:pt>
                <c:pt idx="18">
                  <c:v>42028.999651999999</c:v>
                </c:pt>
                <c:pt idx="19">
                  <c:v>37557.661669000001</c:v>
                </c:pt>
              </c:numCache>
            </c:numRef>
          </c:val>
        </c:ser>
        <c:ser>
          <c:idx val="1"/>
          <c:order val="1"/>
          <c:tx>
            <c:strRef>
              <c:f>Graficas!$G$179</c:f>
              <c:strCache>
                <c:ptCount val="1"/>
                <c:pt idx="0">
                  <c:v>Recaudos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Graficas!$A$180:$A$199</c:f>
              <c:strCache>
                <c:ptCount val="20"/>
                <c:pt idx="0">
                  <c:v>Santafé</c:v>
                </c:pt>
                <c:pt idx="1">
                  <c:v>Chapinero </c:v>
                </c:pt>
                <c:pt idx="2">
                  <c:v>La Candelaria </c:v>
                </c:pt>
                <c:pt idx="3">
                  <c:v>Antonio Nariño</c:v>
                </c:pt>
                <c:pt idx="4">
                  <c:v>Los Mártires</c:v>
                </c:pt>
                <c:pt idx="5">
                  <c:v>Suba</c:v>
                </c:pt>
                <c:pt idx="6">
                  <c:v>Tunjuelito</c:v>
                </c:pt>
                <c:pt idx="7">
                  <c:v>San Cristóbal </c:v>
                </c:pt>
                <c:pt idx="8">
                  <c:v>Fontibón</c:v>
                </c:pt>
                <c:pt idx="9">
                  <c:v>Barrios Unidos </c:v>
                </c:pt>
                <c:pt idx="10">
                  <c:v>Bosa</c:v>
                </c:pt>
                <c:pt idx="11">
                  <c:v>Rafael Uribe Uribe</c:v>
                </c:pt>
                <c:pt idx="12">
                  <c:v>Kennedy</c:v>
                </c:pt>
                <c:pt idx="13">
                  <c:v>Usaquén </c:v>
                </c:pt>
                <c:pt idx="14">
                  <c:v>Sumapaz</c:v>
                </c:pt>
                <c:pt idx="15">
                  <c:v>Ciudad Bolívar</c:v>
                </c:pt>
                <c:pt idx="16">
                  <c:v>Engativá</c:v>
                </c:pt>
                <c:pt idx="17">
                  <c:v>Usme</c:v>
                </c:pt>
                <c:pt idx="18">
                  <c:v>Teusaquillo</c:v>
                </c:pt>
                <c:pt idx="19">
                  <c:v>Puente Aranda</c:v>
                </c:pt>
              </c:strCache>
            </c:strRef>
          </c:cat>
          <c:val>
            <c:numRef>
              <c:f>Graficas!$G$180:$G$199</c:f>
              <c:numCache>
                <c:formatCode>_-* #,##0_-;\-* #,##0_-;_-* "-"??_-;_-@_-</c:formatCode>
                <c:ptCount val="20"/>
                <c:pt idx="0">
                  <c:v>33657.449970080001</c:v>
                </c:pt>
                <c:pt idx="1">
                  <c:v>26920.50129914</c:v>
                </c:pt>
                <c:pt idx="2">
                  <c:v>31182.429402620004</c:v>
                </c:pt>
                <c:pt idx="3">
                  <c:v>31482.653632509999</c:v>
                </c:pt>
                <c:pt idx="4">
                  <c:v>38453.087264540001</c:v>
                </c:pt>
                <c:pt idx="5">
                  <c:v>98528.174292959986</c:v>
                </c:pt>
                <c:pt idx="6">
                  <c:v>49316.693799820001</c:v>
                </c:pt>
                <c:pt idx="7">
                  <c:v>93721.401591529997</c:v>
                </c:pt>
                <c:pt idx="8">
                  <c:v>50515.771863279995</c:v>
                </c:pt>
                <c:pt idx="9">
                  <c:v>34704.736706110001</c:v>
                </c:pt>
                <c:pt idx="10">
                  <c:v>97180.38275022</c:v>
                </c:pt>
                <c:pt idx="11">
                  <c:v>111678.16170211</c:v>
                </c:pt>
                <c:pt idx="12">
                  <c:v>175177.88253657002</c:v>
                </c:pt>
                <c:pt idx="13">
                  <c:v>43257.671498459997</c:v>
                </c:pt>
                <c:pt idx="14">
                  <c:v>33710.790240069997</c:v>
                </c:pt>
                <c:pt idx="15">
                  <c:v>200590.98240193</c:v>
                </c:pt>
                <c:pt idx="16">
                  <c:v>81988.303449540006</c:v>
                </c:pt>
                <c:pt idx="17">
                  <c:v>97943.098772790006</c:v>
                </c:pt>
                <c:pt idx="18">
                  <c:v>41801.826093870004</c:v>
                </c:pt>
                <c:pt idx="19">
                  <c:v>37191.390969880005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55792"/>
        <c:axId val="255649808"/>
      </c:barChart>
      <c:lineChart>
        <c:grouping val="standard"/>
        <c:varyColors val="0"/>
        <c:ser>
          <c:idx val="2"/>
          <c:order val="2"/>
          <c:tx>
            <c:strRef>
              <c:f>Graficas!$H$179</c:f>
              <c:strCache>
                <c:ptCount val="1"/>
                <c:pt idx="0">
                  <c:v>% Ejec. </c:v>
                </c:pt>
              </c:strCache>
            </c:strRef>
          </c:tx>
          <c:spPr>
            <a:ln w="2857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7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Graficas!$H$180:$H$199</c:f>
              <c:numCache>
                <c:formatCode>_(* #,##0.0_);_(* \(#,##0.0\);_(* "-"??_);_(@_)</c:formatCode>
                <c:ptCount val="20"/>
                <c:pt idx="0">
                  <c:v>101.09694448795928</c:v>
                </c:pt>
                <c:pt idx="1">
                  <c:v>100.91923123771771</c:v>
                </c:pt>
                <c:pt idx="2">
                  <c:v>100.59289923449053</c:v>
                </c:pt>
                <c:pt idx="3">
                  <c:v>100.51265875526391</c:v>
                </c:pt>
                <c:pt idx="4">
                  <c:v>100.36054674281894</c:v>
                </c:pt>
                <c:pt idx="5">
                  <c:v>100.28902186075524</c:v>
                </c:pt>
                <c:pt idx="6">
                  <c:v>100.18786467092511</c:v>
                </c:pt>
                <c:pt idx="7">
                  <c:v>100.18634027477707</c:v>
                </c:pt>
                <c:pt idx="8">
                  <c:v>100.17557071454539</c:v>
                </c:pt>
                <c:pt idx="9">
                  <c:v>100.13900477639319</c:v>
                </c:pt>
                <c:pt idx="10">
                  <c:v>100.08122305927883</c:v>
                </c:pt>
                <c:pt idx="11">
                  <c:v>100.0445526573117</c:v>
                </c:pt>
                <c:pt idx="12">
                  <c:v>100.04217088579659</c:v>
                </c:pt>
                <c:pt idx="13">
                  <c:v>100.02189662947742</c:v>
                </c:pt>
                <c:pt idx="14">
                  <c:v>100.01794813701098</c:v>
                </c:pt>
                <c:pt idx="15">
                  <c:v>99.952152125058987</c:v>
                </c:pt>
                <c:pt idx="16">
                  <c:v>99.864155803141287</c:v>
                </c:pt>
                <c:pt idx="17">
                  <c:v>99.7804019431466</c:v>
                </c:pt>
                <c:pt idx="18">
                  <c:v>99.459483784979426</c:v>
                </c:pt>
                <c:pt idx="19">
                  <c:v>99.02477768092173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48720"/>
        <c:axId val="255654704"/>
      </c:lineChart>
      <c:catAx>
        <c:axId val="25565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49808"/>
        <c:crosses val="autoZero"/>
        <c:auto val="1"/>
        <c:lblAlgn val="ctr"/>
        <c:lblOffset val="100"/>
        <c:noMultiLvlLbl val="0"/>
      </c:catAx>
      <c:valAx>
        <c:axId val="255649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Millones COP</a:t>
                </a:r>
              </a:p>
            </c:rich>
          </c:tx>
          <c:layout>
            <c:manualLayout>
              <c:xMode val="edge"/>
              <c:yMode val="edge"/>
              <c:x val="6.4803555929295745E-3"/>
              <c:y val="8.48993875765529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5792"/>
        <c:crosses val="autoZero"/>
        <c:crossBetween val="between"/>
      </c:valAx>
      <c:valAx>
        <c:axId val="255654704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48720"/>
        <c:crosses val="max"/>
        <c:crossBetween val="between"/>
      </c:valAx>
      <c:catAx>
        <c:axId val="255648720"/>
        <c:scaling>
          <c:orientation val="minMax"/>
        </c:scaling>
        <c:delete val="1"/>
        <c:axPos val="b"/>
        <c:majorTickMark val="none"/>
        <c:minorTickMark val="none"/>
        <c:tickLblPos val="nextTo"/>
        <c:crossAx val="255654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9961174719587"/>
          <c:y val="6.2993974344756218E-2"/>
          <c:w val="0.89124658461716066"/>
          <c:h val="0.67180769657313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Graficas!$D$75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Graficas!$A$105:$A$108</c:f>
              <c:strCache>
                <c:ptCount val="4"/>
                <c:pt idx="0">
                  <c:v>Subred Integrada de Servicios de Salud Centro Oriente E.S.E.</c:v>
                </c:pt>
                <c:pt idx="1">
                  <c:v>Subred Integrada de Servicios de Salud Norte E.S.E.</c:v>
                </c:pt>
                <c:pt idx="2">
                  <c:v>Subred Integrada Servicios de Salud Sur E.S.E.</c:v>
                </c:pt>
                <c:pt idx="3">
                  <c:v>Subred Integrada de Servicios de Salud Sur Occidente E.S.E.</c:v>
                </c:pt>
              </c:strCache>
            </c:strRef>
          </c:cat>
          <c:val>
            <c:numRef>
              <c:f>Graficas!$D$105:$D$108</c:f>
              <c:numCache>
                <c:formatCode>_-* #,##0_-;\-* #,##0_-;_-* "-"??_-;_-@_-</c:formatCode>
                <c:ptCount val="4"/>
                <c:pt idx="0">
                  <c:v>408020.21027400001</c:v>
                </c:pt>
                <c:pt idx="1">
                  <c:v>404470.20270099997</c:v>
                </c:pt>
                <c:pt idx="2">
                  <c:v>422925.52405899996</c:v>
                </c:pt>
                <c:pt idx="3">
                  <c:v>459212.56456600002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53616"/>
        <c:axId val="255660688"/>
      </c:barChart>
      <c:lineChart>
        <c:grouping val="standard"/>
        <c:varyColors val="0"/>
        <c:ser>
          <c:idx val="1"/>
          <c:order val="1"/>
          <c:tx>
            <c:strRef>
              <c:f>Graficas!$H$75</c:f>
              <c:strCache>
                <c:ptCount val="1"/>
                <c:pt idx="0">
                  <c:v>% Ejec.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Graficas!$A$76:$A$95</c:f>
              <c:strCache>
                <c:ptCount val="20"/>
                <c:pt idx="0">
                  <c:v>Barrios Unidos </c:v>
                </c:pt>
                <c:pt idx="1">
                  <c:v>Engativá</c:v>
                </c:pt>
                <c:pt idx="2">
                  <c:v>Candelaria </c:v>
                </c:pt>
                <c:pt idx="3">
                  <c:v>Fontibón</c:v>
                </c:pt>
                <c:pt idx="4">
                  <c:v>Sumapaz</c:v>
                </c:pt>
                <c:pt idx="5">
                  <c:v>San Cristóbal </c:v>
                </c:pt>
                <c:pt idx="6">
                  <c:v>Suba</c:v>
                </c:pt>
                <c:pt idx="7">
                  <c:v>Antonio Nariño</c:v>
                </c:pt>
                <c:pt idx="8">
                  <c:v>Tunjuelito</c:v>
                </c:pt>
                <c:pt idx="9">
                  <c:v>Chapinero </c:v>
                </c:pt>
                <c:pt idx="10">
                  <c:v>Rafael Uribe Uribe</c:v>
                </c:pt>
                <c:pt idx="11">
                  <c:v>Mártires</c:v>
                </c:pt>
                <c:pt idx="12">
                  <c:v>Puente Aranda</c:v>
                </c:pt>
                <c:pt idx="13">
                  <c:v>Santafé</c:v>
                </c:pt>
                <c:pt idx="14">
                  <c:v>Kennedy</c:v>
                </c:pt>
                <c:pt idx="15">
                  <c:v>Bosa</c:v>
                </c:pt>
                <c:pt idx="16">
                  <c:v>Usaquén </c:v>
                </c:pt>
                <c:pt idx="17">
                  <c:v>Usme</c:v>
                </c:pt>
                <c:pt idx="18">
                  <c:v>Ciudad Bolívar</c:v>
                </c:pt>
                <c:pt idx="19">
                  <c:v>Teusaquillo</c:v>
                </c:pt>
              </c:strCache>
            </c:strRef>
          </c:cat>
          <c:val>
            <c:numRef>
              <c:f>Graficas!$H$105:$H$108</c:f>
              <c:numCache>
                <c:formatCode>_(* #,##0.0_);_(* \(#,##0.0\);_(* "-"??_);_(@_)</c:formatCode>
                <c:ptCount val="4"/>
                <c:pt idx="0">
                  <c:v>76.319189272483683</c:v>
                </c:pt>
                <c:pt idx="1">
                  <c:v>81.571840480644724</c:v>
                </c:pt>
                <c:pt idx="2">
                  <c:v>73.393430969349083</c:v>
                </c:pt>
                <c:pt idx="3">
                  <c:v>66.992771164209884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Graficas!$J$75</c:f>
              <c:strCache>
                <c:ptCount val="1"/>
                <c:pt idx="0">
                  <c:v>% Giros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Graficas!$A$76:$A$95</c:f>
              <c:strCache>
                <c:ptCount val="20"/>
                <c:pt idx="0">
                  <c:v>Barrios Unidos </c:v>
                </c:pt>
                <c:pt idx="1">
                  <c:v>Engativá</c:v>
                </c:pt>
                <c:pt idx="2">
                  <c:v>Candelaria </c:v>
                </c:pt>
                <c:pt idx="3">
                  <c:v>Fontibón</c:v>
                </c:pt>
                <c:pt idx="4">
                  <c:v>Sumapaz</c:v>
                </c:pt>
                <c:pt idx="5">
                  <c:v>San Cristóbal </c:v>
                </c:pt>
                <c:pt idx="6">
                  <c:v>Suba</c:v>
                </c:pt>
                <c:pt idx="7">
                  <c:v>Antonio Nariño</c:v>
                </c:pt>
                <c:pt idx="8">
                  <c:v>Tunjuelito</c:v>
                </c:pt>
                <c:pt idx="9">
                  <c:v>Chapinero </c:v>
                </c:pt>
                <c:pt idx="10">
                  <c:v>Rafael Uribe Uribe</c:v>
                </c:pt>
                <c:pt idx="11">
                  <c:v>Mártires</c:v>
                </c:pt>
                <c:pt idx="12">
                  <c:v>Puente Aranda</c:v>
                </c:pt>
                <c:pt idx="13">
                  <c:v>Santafé</c:v>
                </c:pt>
                <c:pt idx="14">
                  <c:v>Kennedy</c:v>
                </c:pt>
                <c:pt idx="15">
                  <c:v>Bosa</c:v>
                </c:pt>
                <c:pt idx="16">
                  <c:v>Usaquén </c:v>
                </c:pt>
                <c:pt idx="17">
                  <c:v>Usme</c:v>
                </c:pt>
                <c:pt idx="18">
                  <c:v>Ciudad Bolívar</c:v>
                </c:pt>
                <c:pt idx="19">
                  <c:v>Teusaquillo</c:v>
                </c:pt>
              </c:strCache>
            </c:strRef>
          </c:cat>
          <c:val>
            <c:numRef>
              <c:f>Graficas!$J$105:$J$108</c:f>
              <c:numCache>
                <c:formatCode>_(* #,##0.0_);_(* \(#,##0.0\);_(* "-"??_);_(@_)</c:formatCode>
                <c:ptCount val="4"/>
                <c:pt idx="0">
                  <c:v>61.852157087886674</c:v>
                </c:pt>
                <c:pt idx="1">
                  <c:v>59.231573668506407</c:v>
                </c:pt>
                <c:pt idx="2">
                  <c:v>57.763576527700778</c:v>
                </c:pt>
                <c:pt idx="3">
                  <c:v>52.969350698817877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47632"/>
        <c:axId val="255648176"/>
      </c:lineChart>
      <c:catAx>
        <c:axId val="2556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60688"/>
        <c:crosses val="autoZero"/>
        <c:auto val="1"/>
        <c:lblAlgn val="ctr"/>
        <c:lblOffset val="100"/>
        <c:noMultiLvlLbl val="0"/>
      </c:catAx>
      <c:valAx>
        <c:axId val="255660688"/>
        <c:scaling>
          <c:orientation val="minMax"/>
          <c:max val="470000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strRef>
              <c:f>Graficas!$A$103</c:f>
              <c:strCache>
                <c:ptCount val="1"/>
                <c:pt idx="0">
                  <c:v>Millones de pesos </c:v>
                </c:pt>
              </c:strCache>
            </c:strRef>
          </c:tx>
          <c:layout>
            <c:manualLayout>
              <c:xMode val="edge"/>
              <c:yMode val="edge"/>
              <c:x val="7.6408723786051333E-3"/>
              <c:y val="4.03622786588296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3616"/>
        <c:crosses val="autoZero"/>
        <c:crossBetween val="between"/>
        <c:majorUnit val="20000"/>
      </c:valAx>
      <c:valAx>
        <c:axId val="255648176"/>
        <c:scaling>
          <c:orientation val="minMax"/>
          <c:max val="10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47632"/>
        <c:crosses val="max"/>
        <c:crossBetween val="between"/>
      </c:valAx>
      <c:catAx>
        <c:axId val="255647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564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03353099268334E-2"/>
          <c:y val="0.1289238845144357"/>
          <c:w val="0.89854008304039912"/>
          <c:h val="0.64946665320681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Graficas!$D$179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Graficas!$A$209:$A$212</c:f>
              <c:strCache>
                <c:ptCount val="4"/>
                <c:pt idx="0">
                  <c:v>Subred Integrada de Servicios de Salud Centro Oriente E.S.E.</c:v>
                </c:pt>
                <c:pt idx="1">
                  <c:v>Subred Integrada de Servicios de Salud Norte E.S.E.</c:v>
                </c:pt>
                <c:pt idx="2">
                  <c:v>Subred Integrada Servicios de Salud Sur E.S.E.</c:v>
                </c:pt>
                <c:pt idx="3">
                  <c:v>Subred Integrada de Servicios de Salud Sur Occidente E.S.E.</c:v>
                </c:pt>
              </c:strCache>
            </c:strRef>
          </c:cat>
          <c:val>
            <c:numRef>
              <c:f>Graficas!$D$209:$D$212</c:f>
              <c:numCache>
                <c:formatCode>_-* #,##0_-;\-* #,##0_-;_-* "-"??_-;_-@_-</c:formatCode>
                <c:ptCount val="4"/>
                <c:pt idx="0">
                  <c:v>408020.21027400001</c:v>
                </c:pt>
                <c:pt idx="1">
                  <c:v>404470.20270099997</c:v>
                </c:pt>
                <c:pt idx="2">
                  <c:v>422925.52405900002</c:v>
                </c:pt>
                <c:pt idx="3">
                  <c:v>459212.56456600002</c:v>
                </c:pt>
              </c:numCache>
            </c:numRef>
          </c:val>
        </c:ser>
        <c:ser>
          <c:idx val="1"/>
          <c:order val="1"/>
          <c:tx>
            <c:strRef>
              <c:f>Graficas!$G$179</c:f>
              <c:strCache>
                <c:ptCount val="1"/>
                <c:pt idx="0">
                  <c:v>Recaudos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Graficas!$A$209:$A$212</c:f>
              <c:strCache>
                <c:ptCount val="4"/>
                <c:pt idx="0">
                  <c:v>Subred Integrada de Servicios de Salud Centro Oriente E.S.E.</c:v>
                </c:pt>
                <c:pt idx="1">
                  <c:v>Subred Integrada de Servicios de Salud Norte E.S.E.</c:v>
                </c:pt>
                <c:pt idx="2">
                  <c:v>Subred Integrada Servicios de Salud Sur E.S.E.</c:v>
                </c:pt>
                <c:pt idx="3">
                  <c:v>Subred Integrada de Servicios de Salud Sur Occidente E.S.E.</c:v>
                </c:pt>
              </c:strCache>
            </c:strRef>
          </c:cat>
          <c:val>
            <c:numRef>
              <c:f>Graficas!$G$209:$G$212</c:f>
              <c:numCache>
                <c:formatCode>_-* #,##0_-;\-* #,##0_-;_-* "-"??_-;_-@_-</c:formatCode>
                <c:ptCount val="4"/>
                <c:pt idx="0">
                  <c:v>287301.56012500002</c:v>
                </c:pt>
                <c:pt idx="1">
                  <c:v>265261.43933900003</c:v>
                </c:pt>
                <c:pt idx="2">
                  <c:v>250111.113629</c:v>
                </c:pt>
                <c:pt idx="3">
                  <c:v>223336.70365800001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56880"/>
        <c:axId val="255654160"/>
      </c:barChart>
      <c:lineChart>
        <c:grouping val="standard"/>
        <c:varyColors val="0"/>
        <c:ser>
          <c:idx val="2"/>
          <c:order val="2"/>
          <c:tx>
            <c:strRef>
              <c:f>Graficas!$H$179</c:f>
              <c:strCache>
                <c:ptCount val="1"/>
                <c:pt idx="0">
                  <c:v>% Ejec.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Graficas!$H$209:$H$212</c:f>
              <c:numCache>
                <c:formatCode>_(* #,##0.0_);_(* \(#,##0.0\);_(* "-"??_);_(@_)</c:formatCode>
                <c:ptCount val="4"/>
                <c:pt idx="0">
                  <c:v>70.413561115530726</c:v>
                </c:pt>
                <c:pt idx="1">
                  <c:v>65.582442802366714</c:v>
                </c:pt>
                <c:pt idx="2">
                  <c:v>59.138335097057983</c:v>
                </c:pt>
                <c:pt idx="3">
                  <c:v>48.634711001227643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55248"/>
        <c:axId val="255659056"/>
      </c:lineChart>
      <c:catAx>
        <c:axId val="25565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4160"/>
        <c:crosses val="autoZero"/>
        <c:auto val="1"/>
        <c:lblAlgn val="ctr"/>
        <c:lblOffset val="100"/>
        <c:noMultiLvlLbl val="0"/>
      </c:catAx>
      <c:valAx>
        <c:axId val="2556541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Millones COP</a:t>
                </a:r>
              </a:p>
            </c:rich>
          </c:tx>
          <c:layout>
            <c:manualLayout>
              <c:xMode val="edge"/>
              <c:yMode val="edge"/>
              <c:x val="4.8602666946971811E-3"/>
              <c:y val="9.33919565786760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6880"/>
        <c:crosses val="autoZero"/>
        <c:crossBetween val="between"/>
      </c:valAx>
      <c:valAx>
        <c:axId val="255659056"/>
        <c:scaling>
          <c:orientation val="minMax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5655248"/>
        <c:crosses val="max"/>
        <c:crossBetween val="between"/>
      </c:valAx>
      <c:catAx>
        <c:axId val="255655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25565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image" Target="../media/image1.png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128</xdr:row>
      <xdr:rowOff>19050</xdr:rowOff>
    </xdr:from>
    <xdr:to>
      <xdr:col>3</xdr:col>
      <xdr:colOff>561975</xdr:colOff>
      <xdr:row>144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145</xdr:row>
      <xdr:rowOff>114300</xdr:rowOff>
    </xdr:from>
    <xdr:to>
      <xdr:col>3</xdr:col>
      <xdr:colOff>523875</xdr:colOff>
      <xdr:row>162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2</xdr:row>
      <xdr:rowOff>142875</xdr:rowOff>
    </xdr:from>
    <xdr:to>
      <xdr:col>13</xdr:col>
      <xdr:colOff>161925</xdr:colOff>
      <xdr:row>22</xdr:row>
      <xdr:rowOff>58209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3248025</xdr:colOff>
      <xdr:row>1</xdr:row>
      <xdr:rowOff>678834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2875"/>
          <a:ext cx="3238500" cy="1926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117</xdr:row>
      <xdr:rowOff>85725</xdr:rowOff>
    </xdr:from>
    <xdr:to>
      <xdr:col>22</xdr:col>
      <xdr:colOff>66675</xdr:colOff>
      <xdr:row>131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19048</xdr:colOff>
      <xdr:row>2</xdr:row>
      <xdr:rowOff>57150</xdr:rowOff>
    </xdr:from>
    <xdr:to>
      <xdr:col>21</xdr:col>
      <xdr:colOff>695325</xdr:colOff>
      <xdr:row>13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733424</xdr:colOff>
      <xdr:row>18</xdr:row>
      <xdr:rowOff>9525</xdr:rowOff>
    </xdr:from>
    <xdr:to>
      <xdr:col>21</xdr:col>
      <xdr:colOff>514349</xdr:colOff>
      <xdr:row>37</xdr:row>
      <xdr:rowOff>171450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733424</xdr:colOff>
      <xdr:row>45</xdr:row>
      <xdr:rowOff>9524</xdr:rowOff>
    </xdr:from>
    <xdr:to>
      <xdr:col>21</xdr:col>
      <xdr:colOff>552450</xdr:colOff>
      <xdr:row>67</xdr:row>
      <xdr:rowOff>38099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704849</xdr:colOff>
      <xdr:row>73</xdr:row>
      <xdr:rowOff>161924</xdr:rowOff>
    </xdr:from>
    <xdr:to>
      <xdr:col>21</xdr:col>
      <xdr:colOff>638175</xdr:colOff>
      <xdr:row>96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533399</xdr:colOff>
      <xdr:row>133</xdr:row>
      <xdr:rowOff>323849</xdr:rowOff>
    </xdr:from>
    <xdr:to>
      <xdr:col>22</xdr:col>
      <xdr:colOff>38100</xdr:colOff>
      <xdr:row>155</xdr:row>
      <xdr:rowOff>123824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485774</xdr:colOff>
      <xdr:row>159</xdr:row>
      <xdr:rowOff>76200</xdr:rowOff>
    </xdr:from>
    <xdr:to>
      <xdr:col>21</xdr:col>
      <xdr:colOff>723899</xdr:colOff>
      <xdr:row>174</xdr:row>
      <xdr:rowOff>133350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495299</xdr:colOff>
      <xdr:row>177</xdr:row>
      <xdr:rowOff>142875</xdr:rowOff>
    </xdr:from>
    <xdr:to>
      <xdr:col>21</xdr:col>
      <xdr:colOff>714375</xdr:colOff>
      <xdr:row>200</xdr:row>
      <xdr:rowOff>19050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752475</xdr:colOff>
      <xdr:row>100</xdr:row>
      <xdr:rowOff>66675</xdr:rowOff>
    </xdr:from>
    <xdr:to>
      <xdr:col>21</xdr:col>
      <xdr:colOff>685801</xdr:colOff>
      <xdr:row>113</xdr:row>
      <xdr:rowOff>66675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476250</xdr:colOff>
      <xdr:row>203</xdr:row>
      <xdr:rowOff>19051</xdr:rowOff>
    </xdr:from>
    <xdr:to>
      <xdr:col>21</xdr:col>
      <xdr:colOff>695326</xdr:colOff>
      <xdr:row>217</xdr:row>
      <xdr:rowOff>95251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571500</xdr:colOff>
      <xdr:row>0</xdr:row>
      <xdr:rowOff>47625</xdr:rowOff>
    </xdr:from>
    <xdr:to>
      <xdr:col>0</xdr:col>
      <xdr:colOff>3810000</xdr:colOff>
      <xdr:row>3</xdr:row>
      <xdr:rowOff>974109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7625"/>
          <a:ext cx="3238500" cy="1926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19050</xdr:rowOff>
    </xdr:from>
    <xdr:to>
      <xdr:col>0</xdr:col>
      <xdr:colOff>3581400</xdr:colOff>
      <xdr:row>5</xdr:row>
      <xdr:rowOff>2559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"/>
          <a:ext cx="3238500" cy="1926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9525</xdr:colOff>
      <xdr:row>3</xdr:row>
      <xdr:rowOff>926484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3238500" cy="19266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480397</xdr:colOff>
      <xdr:row>0</xdr:row>
      <xdr:rowOff>24850</xdr:rowOff>
    </xdr:from>
    <xdr:to>
      <xdr:col>0</xdr:col>
      <xdr:colOff>3718897</xdr:colOff>
      <xdr:row>5</xdr:row>
      <xdr:rowOff>568263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97" y="24850"/>
          <a:ext cx="3238500" cy="1926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47627</xdr:rowOff>
    </xdr:from>
    <xdr:to>
      <xdr:col>0</xdr:col>
      <xdr:colOff>3357563</xdr:colOff>
      <xdr:row>4</xdr:row>
      <xdr:rowOff>307361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47627"/>
          <a:ext cx="3238500" cy="19266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38100</xdr:rowOff>
    </xdr:from>
    <xdr:to>
      <xdr:col>0</xdr:col>
      <xdr:colOff>3867150</xdr:colOff>
      <xdr:row>4</xdr:row>
      <xdr:rowOff>259734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8100"/>
          <a:ext cx="3238500" cy="19266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47625</xdr:rowOff>
    </xdr:from>
    <xdr:to>
      <xdr:col>0</xdr:col>
      <xdr:colOff>4038600</xdr:colOff>
      <xdr:row>4</xdr:row>
      <xdr:rowOff>516909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"/>
          <a:ext cx="3238500" cy="19266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0</xdr:row>
      <xdr:rowOff>38100</xdr:rowOff>
    </xdr:from>
    <xdr:to>
      <xdr:col>0</xdr:col>
      <xdr:colOff>4295775</xdr:colOff>
      <xdr:row>4</xdr:row>
      <xdr:rowOff>659784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38100"/>
          <a:ext cx="3238500" cy="1926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zoomScaleNormal="100" workbookViewId="0">
      <selection activeCell="B1" sqref="B1:F1"/>
    </sheetView>
  </sheetViews>
  <sheetFormatPr baseColWidth="10" defaultRowHeight="14.25"/>
  <cols>
    <col min="1" max="1" width="68.85546875" style="296" customWidth="1"/>
    <col min="2" max="2" width="27" style="296" customWidth="1"/>
    <col min="3" max="3" width="11.140625" style="296" hidden="1" customWidth="1"/>
    <col min="4" max="4" width="22.140625" style="296" customWidth="1"/>
    <col min="5" max="5" width="11.140625" style="296" hidden="1" customWidth="1"/>
    <col min="6" max="6" width="9.7109375" style="296" customWidth="1"/>
    <col min="7" max="7" width="17.42578125" style="296" customWidth="1"/>
    <col min="8" max="8" width="15.28515625" style="296" bestFit="1" customWidth="1"/>
    <col min="9" max="9" width="19" style="296" bestFit="1" customWidth="1"/>
    <col min="10" max="16384" width="11.42578125" style="296"/>
  </cols>
  <sheetData>
    <row r="1" spans="1:8" ht="109.5" customHeight="1">
      <c r="A1" s="526"/>
      <c r="B1" s="715" t="s">
        <v>198</v>
      </c>
      <c r="C1" s="715"/>
      <c r="D1" s="715"/>
      <c r="E1" s="715"/>
      <c r="F1" s="715"/>
      <c r="G1" s="527"/>
      <c r="H1" s="527"/>
    </row>
    <row r="2" spans="1:8" ht="64.5" customHeight="1" thickBot="1">
      <c r="A2" s="528"/>
      <c r="B2" s="716" t="s">
        <v>277</v>
      </c>
      <c r="C2" s="716"/>
      <c r="D2" s="716"/>
      <c r="E2" s="716"/>
      <c r="F2" s="716"/>
      <c r="G2" s="529"/>
      <c r="H2" s="527"/>
    </row>
    <row r="3" spans="1:8" ht="23.25" customHeight="1">
      <c r="A3" s="692" t="s">
        <v>199</v>
      </c>
      <c r="B3" s="694" t="s">
        <v>200</v>
      </c>
      <c r="C3" s="696" t="s">
        <v>201</v>
      </c>
      <c r="D3" s="694" t="s">
        <v>202</v>
      </c>
      <c r="E3" s="713" t="s">
        <v>201</v>
      </c>
      <c r="F3" s="700" t="s">
        <v>203</v>
      </c>
      <c r="G3" s="530"/>
      <c r="H3" s="527"/>
    </row>
    <row r="4" spans="1:8" ht="15.75" thickBot="1">
      <c r="A4" s="693"/>
      <c r="B4" s="695"/>
      <c r="C4" s="697"/>
      <c r="D4" s="695"/>
      <c r="E4" s="714"/>
      <c r="F4" s="701"/>
      <c r="G4" s="530"/>
      <c r="H4" s="527"/>
    </row>
    <row r="5" spans="1:8" ht="15">
      <c r="A5" s="531" t="s">
        <v>204</v>
      </c>
      <c r="B5" s="532">
        <f>SUM(B7:B11)</f>
        <v>24890141.203551996</v>
      </c>
      <c r="C5" s="533">
        <f t="shared" ref="C5:C11" si="0">SUM(B5/B$5)*100</f>
        <v>100</v>
      </c>
      <c r="D5" s="532">
        <f>SUM(D7:D11)</f>
        <v>24890141.203552</v>
      </c>
      <c r="E5" s="534">
        <f t="shared" ref="E5:E11" si="1">SUM(D5/D$5)*100</f>
        <v>100</v>
      </c>
      <c r="F5" s="535">
        <v>100</v>
      </c>
      <c r="G5" s="536"/>
      <c r="H5" s="536"/>
    </row>
    <row r="6" spans="1:8" ht="15">
      <c r="A6" s="537" t="s">
        <v>15</v>
      </c>
      <c r="B6" s="538">
        <f>'PRESUPUESTO Y RECAUDO INGRESOS'!B34</f>
        <v>16686698.214999998</v>
      </c>
      <c r="C6" s="539">
        <f t="shared" si="0"/>
        <v>67.041396344584385</v>
      </c>
      <c r="D6" s="538">
        <f>'PRESUPUESTO Y EJECUCIÓN GASTOS '!B30</f>
        <v>16686698.215</v>
      </c>
      <c r="E6" s="540">
        <f t="shared" si="1"/>
        <v>67.041396344584371</v>
      </c>
      <c r="F6" s="541">
        <f t="shared" ref="F6:F11" si="2">SUM(D6/D$5)*100</f>
        <v>67.041396344584371</v>
      </c>
      <c r="G6" s="527"/>
      <c r="H6" s="527"/>
    </row>
    <row r="7" spans="1:8" ht="15">
      <c r="A7" s="537" t="s">
        <v>2</v>
      </c>
      <c r="B7" s="542">
        <f>'PRESUPUESTO Y RECAUDO INGRESOS'!B6</f>
        <v>14643053.423999999</v>
      </c>
      <c r="C7" s="539">
        <f t="shared" si="0"/>
        <v>58.830736652913544</v>
      </c>
      <c r="D7" s="542">
        <f>'PRESUPUESTO Y EJECUCIÓN GASTOS '!B7</f>
        <v>10091956.875</v>
      </c>
      <c r="E7" s="540">
        <f t="shared" si="1"/>
        <v>40.546000894361363</v>
      </c>
      <c r="F7" s="541">
        <f t="shared" si="2"/>
        <v>40.546000894361363</v>
      </c>
      <c r="G7" s="527"/>
      <c r="H7" s="527"/>
    </row>
    <row r="8" spans="1:8" ht="15">
      <c r="A8" s="537" t="s">
        <v>52</v>
      </c>
      <c r="B8" s="542">
        <f>'PRESUPUESTO Y RECAUDO INGRESOS'!B15</f>
        <v>1951075.4879999999</v>
      </c>
      <c r="C8" s="539">
        <f t="shared" si="0"/>
        <v>7.8387481695827734</v>
      </c>
      <c r="D8" s="542">
        <f>'PRESUPUESTO Y EJECUCIÓN GASTOS '!B14</f>
        <v>6193558.1129999999</v>
      </c>
      <c r="E8" s="540">
        <f t="shared" si="1"/>
        <v>24.883579656495218</v>
      </c>
      <c r="F8" s="541">
        <f t="shared" si="2"/>
        <v>24.883579656495218</v>
      </c>
      <c r="G8" s="527"/>
      <c r="H8" s="527"/>
    </row>
    <row r="9" spans="1:8" ht="15">
      <c r="A9" s="537" t="s">
        <v>205</v>
      </c>
      <c r="B9" s="542">
        <f>'PRESUPUESTO Y RECAUDO INGRESOS'!B22+'PRESUPUESTO Y RECAUDO INGRESOS'!B27</f>
        <v>92569.303</v>
      </c>
      <c r="C9" s="539">
        <f t="shared" si="0"/>
        <v>0.3719115220880696</v>
      </c>
      <c r="D9" s="542">
        <f>'PRESUPUESTO Y EJECUCIÓN GASTOS '!B21+'PRESUPUESTO Y EJECUCIÓN GASTOS '!B25</f>
        <v>401183.22700000001</v>
      </c>
      <c r="E9" s="540">
        <f t="shared" si="1"/>
        <v>1.6118157937277926</v>
      </c>
      <c r="F9" s="541">
        <f t="shared" si="2"/>
        <v>1.6118157937277926</v>
      </c>
      <c r="G9" s="527"/>
      <c r="H9" s="527"/>
    </row>
    <row r="10" spans="1:8" ht="16.5" customHeight="1">
      <c r="A10" s="537" t="s">
        <v>206</v>
      </c>
      <c r="B10" s="542">
        <f>'PRESUPUESTO Y RECAUDO - EICD'!B112</f>
        <v>6508814.4869519994</v>
      </c>
      <c r="C10" s="539">
        <f t="shared" si="0"/>
        <v>26.150171000328221</v>
      </c>
      <c r="D10" s="542">
        <f>'PPTO Y EJECUCIÓN GASTOS- EICD '!B162</f>
        <v>6508814.4869520003</v>
      </c>
      <c r="E10" s="540">
        <f t="shared" si="1"/>
        <v>26.150171000328221</v>
      </c>
      <c r="F10" s="541">
        <f t="shared" si="2"/>
        <v>26.150171000328221</v>
      </c>
      <c r="G10" s="527"/>
      <c r="H10" s="527"/>
    </row>
    <row r="11" spans="1:8" ht="15">
      <c r="A11" s="537" t="s">
        <v>185</v>
      </c>
      <c r="B11" s="542">
        <f>'PPTOI subRed'!C70</f>
        <v>1694628.5015999998</v>
      </c>
      <c r="C11" s="539">
        <f t="shared" si="0"/>
        <v>6.8084326550874072</v>
      </c>
      <c r="D11" s="542">
        <f>'PPTOG subRed'!C83</f>
        <v>1694628.5016000001</v>
      </c>
      <c r="E11" s="540">
        <f t="shared" si="1"/>
        <v>6.8084326550874072</v>
      </c>
      <c r="F11" s="541">
        <f t="shared" si="2"/>
        <v>6.8084326550874072</v>
      </c>
      <c r="G11" s="527"/>
      <c r="H11" s="527"/>
    </row>
    <row r="12" spans="1:8" ht="15" hidden="1">
      <c r="A12" s="543"/>
      <c r="B12" s="544"/>
      <c r="C12" s="544" t="e">
        <f>SUM(B5/B123)*100</f>
        <v>#DIV/0!</v>
      </c>
      <c r="D12" s="545"/>
      <c r="E12" s="546" t="e">
        <f>SUM(D5/B123)*100</f>
        <v>#DIV/0!</v>
      </c>
      <c r="F12" s="547"/>
      <c r="G12" s="527"/>
      <c r="H12" s="527"/>
    </row>
    <row r="13" spans="1:8" ht="15.75" hidden="1" thickBot="1">
      <c r="A13" s="548"/>
      <c r="B13" s="549"/>
      <c r="C13" s="549" t="e">
        <f>SUM(B5/B124)*100</f>
        <v>#DIV/0!</v>
      </c>
      <c r="D13" s="550"/>
      <c r="E13" s="551" t="e">
        <f>SUM(D5/B124)*100</f>
        <v>#DIV/0!</v>
      </c>
      <c r="F13" s="552"/>
      <c r="G13" s="527"/>
      <c r="H13" s="527"/>
    </row>
    <row r="14" spans="1:8" ht="15" customHeight="1" thickBot="1">
      <c r="A14" s="553"/>
      <c r="B14" s="554"/>
      <c r="C14" s="554"/>
      <c r="D14" s="555"/>
      <c r="E14" s="554"/>
      <c r="F14" s="556"/>
      <c r="G14" s="527"/>
      <c r="H14" s="527"/>
    </row>
    <row r="15" spans="1:8" ht="15">
      <c r="A15" s="531" t="s">
        <v>207</v>
      </c>
      <c r="B15" s="532">
        <f>SUM(B17:B21)</f>
        <v>21607270.339187</v>
      </c>
      <c r="C15" s="533">
        <f t="shared" ref="C15:C21" si="3">SUM(B15/B$15)*100</f>
        <v>100</v>
      </c>
      <c r="D15" s="532">
        <f>SUM(D17:D21)</f>
        <v>21607270.339187</v>
      </c>
      <c r="E15" s="534">
        <f t="shared" ref="E15:E21" si="4">SUM(D15/D$15)*100</f>
        <v>100</v>
      </c>
      <c r="F15" s="557">
        <f>SUM(D15/D$15)*100</f>
        <v>100</v>
      </c>
      <c r="G15" s="527"/>
      <c r="H15" s="527"/>
    </row>
    <row r="16" spans="1:8" ht="15">
      <c r="A16" s="558" t="s">
        <v>15</v>
      </c>
      <c r="B16" s="559">
        <f>SUM(B17:B19)</f>
        <v>14898090.803365</v>
      </c>
      <c r="C16" s="544">
        <f t="shared" si="3"/>
        <v>68.949434933230719</v>
      </c>
      <c r="D16" s="559">
        <f>SUM(D17:D19)</f>
        <v>14898090.803365</v>
      </c>
      <c r="E16" s="546">
        <f t="shared" si="4"/>
        <v>68.949434933230719</v>
      </c>
      <c r="F16" s="541">
        <f t="shared" ref="F16:F21" si="5">SUM(D16/D$15)*100</f>
        <v>68.949434933230719</v>
      </c>
      <c r="G16" s="527"/>
      <c r="H16" s="527"/>
    </row>
    <row r="17" spans="1:7" ht="15">
      <c r="A17" s="537" t="s">
        <v>2</v>
      </c>
      <c r="B17" s="542">
        <f>'PRESUPUESTO Y RECAUDO INGRESOS'!D6</f>
        <v>12924642.402546998</v>
      </c>
      <c r="C17" s="539">
        <f t="shared" si="3"/>
        <v>59.816173906552336</v>
      </c>
      <c r="D17" s="542">
        <f>'PRESUPUESTO Y EJECUCIÓN GASTOS '!D7</f>
        <v>8555127.6828429997</v>
      </c>
      <c r="E17" s="540">
        <f t="shared" si="4"/>
        <v>39.593745755693163</v>
      </c>
      <c r="F17" s="541">
        <f t="shared" si="5"/>
        <v>39.593745755693163</v>
      </c>
      <c r="G17" s="527"/>
    </row>
    <row r="18" spans="1:7" ht="15">
      <c r="A18" s="537" t="s">
        <v>52</v>
      </c>
      <c r="B18" s="542">
        <f>'PRESUPUESTO Y RECAUDO INGRESOS'!D15</f>
        <v>1837089.0922130002</v>
      </c>
      <c r="C18" s="539">
        <f t="shared" si="3"/>
        <v>8.5021803465903361</v>
      </c>
      <c r="D18" s="542">
        <f>'PRESUPUESTO Y EJECUCIÓN GASTOS '!D14</f>
        <v>5897989.8879169999</v>
      </c>
      <c r="E18" s="540">
        <f t="shared" si="4"/>
        <v>27.296321077727203</v>
      </c>
      <c r="F18" s="541">
        <f t="shared" si="5"/>
        <v>27.296321077727203</v>
      </c>
      <c r="G18" s="527"/>
    </row>
    <row r="19" spans="1:7" ht="15">
      <c r="A19" s="537" t="s">
        <v>205</v>
      </c>
      <c r="B19" s="542">
        <f>'PRESUPUESTO Y RECAUDO INGRESOS'!D22+'PRESUPUESTO Y RECAUDO INGRESOS'!D27</f>
        <v>136359.308605</v>
      </c>
      <c r="C19" s="539">
        <f t="shared" si="3"/>
        <v>0.63108068008802765</v>
      </c>
      <c r="D19" s="542">
        <f>'PRESUPUESTO Y EJECUCIÓN GASTOS '!D21+'PRESUPUESTO Y EJECUCIÓN GASTOS '!D25</f>
        <v>444973.23260500003</v>
      </c>
      <c r="E19" s="540">
        <f t="shared" si="4"/>
        <v>2.0593680998103472</v>
      </c>
      <c r="F19" s="541">
        <f t="shared" si="5"/>
        <v>2.0593680998103472</v>
      </c>
      <c r="G19" s="527"/>
    </row>
    <row r="20" spans="1:7" ht="18" customHeight="1">
      <c r="A20" s="537" t="s">
        <v>206</v>
      </c>
      <c r="B20" s="542">
        <f>'PRESUPUESTO Y RECAUDO - EICD'!D112</f>
        <v>5014551.0342220003</v>
      </c>
      <c r="C20" s="539">
        <f t="shared" si="3"/>
        <v>23.207702571886639</v>
      </c>
      <c r="D20" s="542">
        <f>'PPTO Y EJECUCIÓN GASTOS- EICD '!D162</f>
        <v>5014551.0342220012</v>
      </c>
      <c r="E20" s="540">
        <f t="shared" si="4"/>
        <v>23.207702571886642</v>
      </c>
      <c r="F20" s="541">
        <f t="shared" si="5"/>
        <v>23.207702571886642</v>
      </c>
      <c r="G20" s="527"/>
    </row>
    <row r="21" spans="1:7" ht="15.75" thickBot="1">
      <c r="A21" s="560" t="s">
        <v>185</v>
      </c>
      <c r="B21" s="561">
        <f>'PPTOI subRed'!D70</f>
        <v>1694628.5015999998</v>
      </c>
      <c r="C21" s="562">
        <f t="shared" si="3"/>
        <v>7.842862494882648</v>
      </c>
      <c r="D21" s="561">
        <f>'PPTOG subRed'!D83</f>
        <v>1694628.5016000001</v>
      </c>
      <c r="E21" s="563">
        <f t="shared" si="4"/>
        <v>7.8428624948826489</v>
      </c>
      <c r="F21" s="564">
        <f t="shared" si="5"/>
        <v>7.8428624948826489</v>
      </c>
      <c r="G21" s="527"/>
    </row>
    <row r="22" spans="1:7" ht="12.75" customHeight="1" thickBot="1">
      <c r="A22" s="565"/>
      <c r="B22" s="566"/>
      <c r="C22" s="554"/>
      <c r="D22" s="567"/>
      <c r="E22" s="554"/>
      <c r="F22" s="556"/>
      <c r="G22" s="527"/>
    </row>
    <row r="23" spans="1:7" ht="15">
      <c r="A23" s="531" t="s">
        <v>208</v>
      </c>
      <c r="B23" s="532">
        <f>SUM(B25:B29)</f>
        <v>-3282870.8643649993</v>
      </c>
      <c r="C23" s="533">
        <f t="shared" ref="C23:C29" si="6">SUM(B23/B$23)*100</f>
        <v>100</v>
      </c>
      <c r="D23" s="532">
        <f>SUM(D25:D29)</f>
        <v>-3282870.8643649993</v>
      </c>
      <c r="E23" s="534">
        <f t="shared" ref="E23:E29" si="7">SUM(D23/D$23)*100</f>
        <v>100</v>
      </c>
      <c r="F23" s="568">
        <f>SUM(D23/D$5)*100</f>
        <v>-13.189442508652824</v>
      </c>
      <c r="G23" s="527"/>
    </row>
    <row r="24" spans="1:7" ht="15">
      <c r="A24" s="537" t="s">
        <v>15</v>
      </c>
      <c r="B24" s="538">
        <f>SUM(B25:B27)</f>
        <v>-1788607.4116350003</v>
      </c>
      <c r="C24" s="539">
        <f t="shared" si="6"/>
        <v>54.483026763252475</v>
      </c>
      <c r="D24" s="538">
        <f>SUM(D25:D27)</f>
        <v>-1788607.4116350003</v>
      </c>
      <c r="E24" s="540">
        <f t="shared" si="7"/>
        <v>54.483026763252475</v>
      </c>
      <c r="F24" s="569">
        <f t="shared" ref="F24:F29" si="8">SUM(D24/D$5)*100</f>
        <v>-7.1860074919131174</v>
      </c>
      <c r="G24" s="527"/>
    </row>
    <row r="25" spans="1:7" ht="15">
      <c r="A25" s="537" t="s">
        <v>2</v>
      </c>
      <c r="B25" s="570">
        <f>SUM(B17-B7)</f>
        <v>-1718411.0214530006</v>
      </c>
      <c r="C25" s="539">
        <f t="shared" si="6"/>
        <v>52.344764459243819</v>
      </c>
      <c r="D25" s="570">
        <f>SUM(D17-D7)</f>
        <v>-1536829.1921570003</v>
      </c>
      <c r="E25" s="540">
        <f t="shared" si="7"/>
        <v>46.813574327245639</v>
      </c>
      <c r="F25" s="569">
        <f t="shared" si="8"/>
        <v>-6.174449472137522</v>
      </c>
      <c r="G25" s="527"/>
    </row>
    <row r="26" spans="1:7" ht="15">
      <c r="A26" s="537" t="s">
        <v>52</v>
      </c>
      <c r="B26" s="570">
        <f t="shared" ref="B26:D29" si="9">SUM(B18-B8)</f>
        <v>-113986.39578699972</v>
      </c>
      <c r="C26" s="539">
        <f t="shared" si="6"/>
        <v>3.472155942053722</v>
      </c>
      <c r="D26" s="570">
        <f t="shared" si="9"/>
        <v>-295568.22508300003</v>
      </c>
      <c r="E26" s="540">
        <f t="shared" si="7"/>
        <v>9.0033460740519065</v>
      </c>
      <c r="F26" s="569">
        <f t="shared" si="8"/>
        <v>-1.1874911542921271</v>
      </c>
      <c r="G26" s="527"/>
    </row>
    <row r="27" spans="1:7" ht="15">
      <c r="A27" s="537" t="s">
        <v>205</v>
      </c>
      <c r="B27" s="570">
        <f t="shared" si="9"/>
        <v>43790.005604999998</v>
      </c>
      <c r="C27" s="539">
        <f t="shared" si="6"/>
        <v>-1.3338936380450721</v>
      </c>
      <c r="D27" s="570">
        <f t="shared" si="9"/>
        <v>43790.005605000013</v>
      </c>
      <c r="E27" s="540">
        <f t="shared" si="7"/>
        <v>-1.3338936380450728</v>
      </c>
      <c r="F27" s="569">
        <f t="shared" si="8"/>
        <v>0.17593313451653245</v>
      </c>
      <c r="G27" s="527"/>
    </row>
    <row r="28" spans="1:7" ht="17.25" customHeight="1">
      <c r="A28" s="537" t="s">
        <v>206</v>
      </c>
      <c r="B28" s="570">
        <f t="shared" si="9"/>
        <v>-1494263.4527299991</v>
      </c>
      <c r="C28" s="539">
        <f t="shared" si="6"/>
        <v>45.516973236747532</v>
      </c>
      <c r="D28" s="570">
        <f t="shared" si="9"/>
        <v>-1494263.4527299991</v>
      </c>
      <c r="E28" s="540">
        <f t="shared" si="7"/>
        <v>45.516973236747532</v>
      </c>
      <c r="F28" s="569">
        <f t="shared" si="8"/>
        <v>-6.0034350167397079</v>
      </c>
      <c r="G28" s="527"/>
    </row>
    <row r="29" spans="1:7" ht="15.75" thickBot="1">
      <c r="A29" s="560" t="s">
        <v>185</v>
      </c>
      <c r="B29" s="571">
        <f t="shared" si="9"/>
        <v>0</v>
      </c>
      <c r="C29" s="562">
        <f t="shared" si="6"/>
        <v>0</v>
      </c>
      <c r="D29" s="571">
        <f t="shared" si="9"/>
        <v>0</v>
      </c>
      <c r="E29" s="563">
        <f t="shared" si="7"/>
        <v>0</v>
      </c>
      <c r="F29" s="572">
        <f t="shared" si="8"/>
        <v>0</v>
      </c>
      <c r="G29" s="527"/>
    </row>
    <row r="30" spans="1:7" ht="13.5" customHeight="1" thickBot="1">
      <c r="A30" s="553"/>
      <c r="B30" s="554"/>
      <c r="C30" s="554"/>
      <c r="D30" s="555"/>
      <c r="E30" s="554"/>
      <c r="F30" s="556"/>
      <c r="G30" s="527"/>
    </row>
    <row r="31" spans="1:7" ht="15.75" thickBot="1">
      <c r="A31" s="573" t="s">
        <v>199</v>
      </c>
      <c r="B31" s="574" t="s">
        <v>209</v>
      </c>
      <c r="C31" s="575" t="s">
        <v>210</v>
      </c>
      <c r="D31" s="575" t="s">
        <v>211</v>
      </c>
      <c r="E31" s="576" t="s">
        <v>212</v>
      </c>
      <c r="F31" s="577"/>
      <c r="G31" s="527"/>
    </row>
    <row r="32" spans="1:7" ht="15.75" customHeight="1">
      <c r="A32" s="531" t="s">
        <v>213</v>
      </c>
      <c r="B32" s="578">
        <f>SUM(B33:B36)</f>
        <v>21607270.339187</v>
      </c>
      <c r="C32" s="533">
        <f>SUM(B32/B32)*100</f>
        <v>100</v>
      </c>
      <c r="D32" s="578">
        <f>SUM(D33:D36)</f>
        <v>20781542.679493241</v>
      </c>
      <c r="E32" s="534">
        <f t="shared" ref="E32:E37" si="10">SUM(D32/B32)*100</f>
        <v>96.178473047582429</v>
      </c>
      <c r="F32" s="579">
        <f t="shared" ref="F32:F36" si="11">SUM(D32/B32)*100</f>
        <v>96.178473047582429</v>
      </c>
      <c r="G32" s="530"/>
    </row>
    <row r="33" spans="1:7" ht="15.75" customHeight="1">
      <c r="A33" s="537" t="s">
        <v>124</v>
      </c>
      <c r="B33" s="538">
        <f>'PRESUPUESTO Y RECAUDO INGRESOS'!D44+'PRESUPUESTO Y RECAUDO - EICD'!D107+'PPTOI subRed'!D65</f>
        <v>11423511.622430999</v>
      </c>
      <c r="C33" s="539">
        <f>SUM(B33/B32)*100</f>
        <v>52.868832772982387</v>
      </c>
      <c r="D33" s="538">
        <f>'PRESUPUESTO Y RECAUDO INGRESOS'!G44+'PRESUPUESTO Y RECAUDO - EICD'!G107+'PPTOI subRed'!G65</f>
        <v>11319816.772636648</v>
      </c>
      <c r="E33" s="540">
        <f t="shared" si="10"/>
        <v>99.092268181434349</v>
      </c>
      <c r="F33" s="569">
        <f t="shared" si="11"/>
        <v>99.092268181434349</v>
      </c>
      <c r="G33" s="530"/>
    </row>
    <row r="34" spans="1:7" ht="15.75" customHeight="1">
      <c r="A34" s="537" t="s">
        <v>54</v>
      </c>
      <c r="B34" s="538">
        <f>'PRESUPUESTO Y RECAUDO INGRESOS'!D47+'PRESUPUESTO Y RECAUDO - EICD'!D108+'PPTOI subRed'!D66</f>
        <v>4815490.5032470003</v>
      </c>
      <c r="C34" s="539">
        <f>SUM(B34/B32)*100</f>
        <v>22.286436128461883</v>
      </c>
      <c r="D34" s="538">
        <f>'PRESUPUESTO Y RECAUDO INGRESOS'!G47+'PRESUPUESTO Y RECAUDO - EICD'!G108+'PPTOI subRed'!G66</f>
        <v>4705965.0066327602</v>
      </c>
      <c r="E34" s="540">
        <f t="shared" si="10"/>
        <v>97.72555887005926</v>
      </c>
      <c r="F34" s="569">
        <f t="shared" si="11"/>
        <v>97.72555887005926</v>
      </c>
      <c r="G34" s="530"/>
    </row>
    <row r="35" spans="1:7" ht="15.75" customHeight="1">
      <c r="A35" s="537" t="s">
        <v>214</v>
      </c>
      <c r="B35" s="538">
        <f>'PRESUPUESTO Y RECAUDO INGRESOS'!D51+'PRESUPUESTO Y RECAUDO - EICD'!D109+'PPTOI subRed'!D67</f>
        <v>3952097.4348089998</v>
      </c>
      <c r="C35" s="539">
        <f>SUM(B35/B32)*100</f>
        <v>18.290590957440216</v>
      </c>
      <c r="D35" s="538">
        <f>'PRESUPUESTO Y RECAUDO INGRESOS'!G51+'PRESUPUESTO Y RECAUDO - EICD'!G109+'PPTOI subRed'!G67</f>
        <v>3444658.4306638306</v>
      </c>
      <c r="E35" s="540">
        <f t="shared" si="10"/>
        <v>87.1602607851774</v>
      </c>
      <c r="F35" s="569">
        <f t="shared" si="11"/>
        <v>87.1602607851774</v>
      </c>
      <c r="G35" s="530"/>
    </row>
    <row r="36" spans="1:7" ht="15.75" customHeight="1">
      <c r="A36" s="537" t="s">
        <v>215</v>
      </c>
      <c r="B36" s="538">
        <f>'PRESUPUESTO Y RECAUDO - EICD'!D111+'PPTOI subRed'!D69</f>
        <v>1416170.7786999999</v>
      </c>
      <c r="C36" s="539">
        <f>SUM(B36/B32)*100</f>
        <v>6.5541401411155071</v>
      </c>
      <c r="D36" s="538">
        <f>'PRESUPUESTO Y RECAUDO - EICD'!G111+'PPTOI subRed'!G69</f>
        <v>1311102.4695600001</v>
      </c>
      <c r="E36" s="540">
        <f t="shared" si="10"/>
        <v>92.580816472117206</v>
      </c>
      <c r="F36" s="569">
        <f t="shared" si="11"/>
        <v>92.580816472117206</v>
      </c>
      <c r="G36" s="530"/>
    </row>
    <row r="37" spans="1:7" ht="37.5" customHeight="1" thickBot="1">
      <c r="A37" s="560" t="s">
        <v>263</v>
      </c>
      <c r="B37" s="580"/>
      <c r="C37" s="581">
        <f>SUM(B37/B32)*100</f>
        <v>0</v>
      </c>
      <c r="D37" s="582">
        <f>'PRESUPUESTO Y RECAUDO INGRESOS'!G45</f>
        <v>7256750.8469400005</v>
      </c>
      <c r="E37" s="583" t="e">
        <f t="shared" si="10"/>
        <v>#DIV/0!</v>
      </c>
      <c r="F37" s="572">
        <v>0</v>
      </c>
      <c r="G37" s="530"/>
    </row>
    <row r="38" spans="1:7" ht="15.75" customHeight="1" thickBot="1">
      <c r="A38" s="584"/>
      <c r="B38" s="585"/>
      <c r="C38" s="586"/>
      <c r="D38" s="586"/>
      <c r="E38" s="585"/>
      <c r="F38" s="587"/>
      <c r="G38" s="530"/>
    </row>
    <row r="39" spans="1:7" ht="15.75" customHeight="1">
      <c r="A39" s="692" t="s">
        <v>199</v>
      </c>
      <c r="B39" s="694" t="s">
        <v>209</v>
      </c>
      <c r="C39" s="696" t="s">
        <v>210</v>
      </c>
      <c r="D39" s="698" t="s">
        <v>216</v>
      </c>
      <c r="E39" s="588"/>
      <c r="F39" s="700" t="s">
        <v>203</v>
      </c>
      <c r="G39" s="530"/>
    </row>
    <row r="40" spans="1:7" ht="15.75" thickBot="1">
      <c r="A40" s="693"/>
      <c r="B40" s="695"/>
      <c r="C40" s="697"/>
      <c r="D40" s="699"/>
      <c r="E40" s="589" t="s">
        <v>203</v>
      </c>
      <c r="F40" s="701"/>
      <c r="G40" s="527"/>
    </row>
    <row r="41" spans="1:7" ht="17.25" customHeight="1">
      <c r="A41" s="531" t="s">
        <v>217</v>
      </c>
      <c r="B41" s="578">
        <f>SUM(B42:B46)</f>
        <v>21607270.339187004</v>
      </c>
      <c r="C41" s="590">
        <f t="shared" ref="C41:C46" si="12">SUM(B41/B$41)*100</f>
        <v>100</v>
      </c>
      <c r="D41" s="578">
        <f>SUM(D42:D46)</f>
        <v>19078314.315045141</v>
      </c>
      <c r="E41" s="591">
        <f t="shared" ref="E41:E46" si="13">SUM(D41/D$41)*100</f>
        <v>100</v>
      </c>
      <c r="F41" s="579">
        <f t="shared" ref="F41:F46" si="14">SUM(D41/B41)*100</f>
        <v>88.295809769384235</v>
      </c>
      <c r="G41" s="592"/>
    </row>
    <row r="42" spans="1:7" ht="15">
      <c r="A42" s="537" t="s">
        <v>218</v>
      </c>
      <c r="B42" s="538">
        <f>'PRESUPUESTO Y EJECUCIÓN GASTOS '!D31+'PPTO Y EJECUCIÓN GASTOS- EICD '!D143+'PPTOG subRed'!D84</f>
        <v>4238325.9532820005</v>
      </c>
      <c r="C42" s="539">
        <f t="shared" si="12"/>
        <v>19.615277111590355</v>
      </c>
      <c r="D42" s="538">
        <f>'PRESUPUESTO Y EJECUCIÓN GASTOS '!G31+'PPTO Y EJECUCIÓN GASTOS- EICD '!G143+'PPTOG subRed'!G84</f>
        <v>3955544.6641361401</v>
      </c>
      <c r="E42" s="540">
        <f t="shared" si="13"/>
        <v>20.733197906362204</v>
      </c>
      <c r="F42" s="569">
        <f t="shared" si="14"/>
        <v>93.32799571663702</v>
      </c>
      <c r="G42" s="554"/>
    </row>
    <row r="43" spans="1:7" ht="15">
      <c r="A43" s="537" t="s">
        <v>264</v>
      </c>
      <c r="B43" s="538">
        <f>0+'PPTO Y EJECUCIÓN GASTOS- EICD '!D148+'PPTOG subRed'!D89</f>
        <v>1605193.7238110001</v>
      </c>
      <c r="C43" s="539">
        <f t="shared" si="12"/>
        <v>7.4289519157809414</v>
      </c>
      <c r="D43" s="538">
        <f>0+'PPTO Y EJECUCIÓN GASTOS- EICD '!G148+'PPTOG subRed'!G89</f>
        <v>1563312.192573</v>
      </c>
      <c r="E43" s="540">
        <f t="shared" si="13"/>
        <v>8.194184070760242</v>
      </c>
      <c r="F43" s="569">
        <f t="shared" si="14"/>
        <v>97.390873723417855</v>
      </c>
      <c r="G43" s="554"/>
    </row>
    <row r="44" spans="1:7" ht="15">
      <c r="A44" s="537" t="s">
        <v>265</v>
      </c>
      <c r="B44" s="538">
        <f>'PRESUPUESTO Y EJECUCIÓN GASTOS '!D32+'PPTO Y EJECUCIÓN GASTOS- EICD '!D149+'PPTOG subRed'!D90</f>
        <v>551894.95804599999</v>
      </c>
      <c r="C44" s="539">
        <f t="shared" si="12"/>
        <v>2.5542095293966023</v>
      </c>
      <c r="D44" s="538">
        <f>'PRESUPUESTO Y EJECUCIÓN GASTOS '!G32+'PPTO Y EJECUCIÓN GASTOS- EICD '!D149+'PPTOG subRed'!G90</f>
        <v>494532.56100199994</v>
      </c>
      <c r="E44" s="540">
        <f t="shared" si="13"/>
        <v>2.5921187419163756</v>
      </c>
      <c r="F44" s="569">
        <f t="shared" si="14"/>
        <v>89.606283549483166</v>
      </c>
      <c r="G44" s="554"/>
    </row>
    <row r="45" spans="1:7" ht="15">
      <c r="A45" s="537" t="s">
        <v>11</v>
      </c>
      <c r="B45" s="538">
        <f>'PRESUPUESTO Y EJECUCIÓN GASTOS '!D33+'PPTO Y EJECUCIÓN GASTOS- EICD '!D154+'PPTOG subRed'!D95</f>
        <v>14541141.845431</v>
      </c>
      <c r="C45" s="539">
        <f t="shared" si="12"/>
        <v>67.297449502721989</v>
      </c>
      <c r="D45" s="538">
        <f>'PRESUPUESTO Y EJECUCIÓN GASTOS '!G33+'PPTO Y EJECUCIÓN GASTOS- EICD '!G154+'PPTOG subRed'!G95</f>
        <v>13064924.897334</v>
      </c>
      <c r="E45" s="540">
        <f t="shared" si="13"/>
        <v>68.480499280961169</v>
      </c>
      <c r="F45" s="569">
        <f t="shared" si="14"/>
        <v>89.847998432386902</v>
      </c>
      <c r="G45" s="554"/>
    </row>
    <row r="46" spans="1:7" ht="15">
      <c r="A46" s="537" t="s">
        <v>219</v>
      </c>
      <c r="B46" s="538">
        <f>'PPTO Y EJECUCIÓN GASTOS- EICD '!D161+'PPTOG subRed'!D101</f>
        <v>670713.85861700005</v>
      </c>
      <c r="C46" s="539">
        <f t="shared" si="12"/>
        <v>3.1041119405100961</v>
      </c>
      <c r="D46" s="538">
        <f>'PPTO Y EJECUCIÓN GASTOS- EICD '!G161+'PPTOG subRed'!G101</f>
        <v>0</v>
      </c>
      <c r="E46" s="540">
        <f t="shared" si="13"/>
        <v>0</v>
      </c>
      <c r="F46" s="569">
        <f t="shared" si="14"/>
        <v>0</v>
      </c>
      <c r="G46" s="554"/>
    </row>
    <row r="47" spans="1:7" ht="15" hidden="1">
      <c r="A47" s="593"/>
      <c r="B47" s="538"/>
      <c r="C47" s="594"/>
      <c r="D47" s="595"/>
      <c r="E47" s="596"/>
      <c r="F47" s="547"/>
      <c r="G47" s="554"/>
    </row>
    <row r="48" spans="1:7" ht="15" hidden="1">
      <c r="A48" s="593"/>
      <c r="B48" s="538"/>
      <c r="C48" s="594"/>
      <c r="D48" s="595"/>
      <c r="E48" s="596"/>
      <c r="F48" s="547"/>
      <c r="G48" s="554"/>
    </row>
    <row r="49" spans="1:8" ht="15">
      <c r="A49" s="537" t="s">
        <v>220</v>
      </c>
      <c r="B49" s="680"/>
      <c r="C49" s="539"/>
      <c r="D49" s="595">
        <f>'PRESUPUESTO Y EJECUCIÓN GASTOS '!I30+'PPTO Y EJECUCIÓN GASTOS- EICD '!I162+'PPTOG subRed'!I83</f>
        <v>16054084.93247737</v>
      </c>
      <c r="E49" s="597">
        <f>SUM(D49/B$41)*100</f>
        <v>74.299458841691987</v>
      </c>
      <c r="F49" s="598">
        <f>SUM(D49/B41)*100</f>
        <v>74.299458841691987</v>
      </c>
      <c r="G49" s="554"/>
    </row>
    <row r="50" spans="1:8" ht="15">
      <c r="A50" s="537" t="s">
        <v>221</v>
      </c>
      <c r="B50" s="680"/>
      <c r="C50" s="539"/>
      <c r="D50" s="595">
        <f>'PRESUPUESTO Y EJECUCIÓN GASTOS '!K30+'PPTO Y EJECUCIÓN GASTOS- EICD '!K162+'PPTOG subRed'!K83</f>
        <v>3024229.3825677722</v>
      </c>
      <c r="E50" s="597">
        <f>SUM(D50/B$41)*100</f>
        <v>13.996350927692248</v>
      </c>
      <c r="F50" s="598">
        <f>SUM(D50/B41)*100</f>
        <v>13.996350927692248</v>
      </c>
      <c r="G50" s="554"/>
    </row>
    <row r="51" spans="1:8" ht="15.75" thickBot="1">
      <c r="A51" s="599" t="s">
        <v>222</v>
      </c>
      <c r="B51" s="600"/>
      <c r="C51" s="549"/>
      <c r="D51" s="601">
        <f>SUM(D49:D50)</f>
        <v>19078314.315045141</v>
      </c>
      <c r="E51" s="602">
        <f>SUM(D51/B$41)*100</f>
        <v>88.295809769384235</v>
      </c>
      <c r="F51" s="603"/>
      <c r="G51" s="554"/>
    </row>
    <row r="52" spans="1:8" ht="18.75" customHeight="1" thickBot="1">
      <c r="A52" s="565"/>
      <c r="B52" s="604"/>
      <c r="C52" s="554"/>
      <c r="D52" s="553"/>
      <c r="E52" s="553"/>
      <c r="F52" s="605"/>
      <c r="G52" s="554"/>
    </row>
    <row r="53" spans="1:8" ht="15">
      <c r="A53" s="692" t="s">
        <v>199</v>
      </c>
      <c r="B53" s="694" t="s">
        <v>209</v>
      </c>
      <c r="C53" s="696" t="s">
        <v>210</v>
      </c>
      <c r="D53" s="698" t="s">
        <v>216</v>
      </c>
      <c r="E53" s="588"/>
      <c r="F53" s="700" t="s">
        <v>203</v>
      </c>
      <c r="G53" s="530"/>
    </row>
    <row r="54" spans="1:8" ht="15.75" thickBot="1">
      <c r="A54" s="702"/>
      <c r="B54" s="703"/>
      <c r="C54" s="704"/>
      <c r="D54" s="705"/>
      <c r="E54" s="606" t="s">
        <v>203</v>
      </c>
      <c r="F54" s="706"/>
      <c r="G54" s="530"/>
    </row>
    <row r="55" spans="1:8" s="613" customFormat="1" ht="15.75" thickBot="1">
      <c r="A55" s="607" t="s">
        <v>187</v>
      </c>
      <c r="B55" s="608">
        <f>+B56+B60</f>
        <v>10318627.459059</v>
      </c>
      <c r="C55" s="609"/>
      <c r="D55" s="610">
        <f>SUM(D56)+D60</f>
        <v>9353137.8816320002</v>
      </c>
      <c r="E55" s="611"/>
      <c r="F55" s="612">
        <f t="shared" ref="F55:F60" si="15">SUM(D55/B55)*100</f>
        <v>90.643236406607826</v>
      </c>
      <c r="G55" s="530"/>
    </row>
    <row r="56" spans="1:8" ht="36.75" customHeight="1" thickBot="1">
      <c r="A56" s="679" t="s">
        <v>223</v>
      </c>
      <c r="B56" s="677">
        <f>SUM(B57:B59)</f>
        <v>4292003.8124009995</v>
      </c>
      <c r="C56" s="678">
        <f>SUM(B56/B$56)*100</f>
        <v>100</v>
      </c>
      <c r="D56" s="677">
        <f>SUM(D57:D59)</f>
        <v>4284721.5586919999</v>
      </c>
      <c r="E56" s="615">
        <f>SUM(D56/B56)*100</f>
        <v>99.830329747425694</v>
      </c>
      <c r="F56" s="616">
        <f t="shared" si="15"/>
        <v>99.830329747425694</v>
      </c>
      <c r="G56" s="554"/>
    </row>
    <row r="57" spans="1:8" ht="25.5">
      <c r="A57" s="619" t="s">
        <v>224</v>
      </c>
      <c r="B57" s="538">
        <f>'PRESUPUESTO Y EJEC INV DIRECTA'!D109</f>
        <v>2988695.6226449995</v>
      </c>
      <c r="C57" s="538">
        <f>'PRESUPUESTO Y EJEC INV DIRECTA'!E109</f>
        <v>0</v>
      </c>
      <c r="D57" s="538">
        <f>'PRESUPUESTO Y EJEC INV DIRECTA'!G109</f>
        <v>2984930.1202020003</v>
      </c>
      <c r="E57" s="617">
        <f>SUM(D57/B57)*100</f>
        <v>99.874008500080492</v>
      </c>
      <c r="F57" s="618">
        <f t="shared" si="15"/>
        <v>99.874008500080492</v>
      </c>
      <c r="G57" s="554"/>
    </row>
    <row r="58" spans="1:8" ht="25.5">
      <c r="A58" s="619" t="s">
        <v>225</v>
      </c>
      <c r="B58" s="538">
        <f>'PRESUPUESTO Y EJEC INV DIRECTA'!D110</f>
        <v>986607.24075899995</v>
      </c>
      <c r="C58" s="538">
        <f>'PRESUPUESTO Y EJEC INV DIRECTA'!E110</f>
        <v>0</v>
      </c>
      <c r="D58" s="538">
        <f>'PRESUPUESTO Y EJEC INV DIRECTA'!G110</f>
        <v>985125.89562700002</v>
      </c>
      <c r="E58" s="620">
        <f>SUM(D58/B58)*100</f>
        <v>99.849854625954265</v>
      </c>
      <c r="F58" s="621">
        <f t="shared" si="15"/>
        <v>99.849854625954265</v>
      </c>
      <c r="G58" s="554"/>
    </row>
    <row r="59" spans="1:8" ht="15.75" thickBot="1">
      <c r="A59" s="622" t="s">
        <v>226</v>
      </c>
      <c r="B59" s="681">
        <f>'PRESUPUESTO Y EJEC INV DIRECTA'!D111</f>
        <v>316700.94899700006</v>
      </c>
      <c r="C59" s="681">
        <f>'PRESUPUESTO Y EJEC INV DIRECTA'!E111</f>
        <v>0</v>
      </c>
      <c r="D59" s="681">
        <f>'PRESUPUESTO Y EJEC INV DIRECTA'!G111</f>
        <v>314665.54286300007</v>
      </c>
      <c r="E59" s="623">
        <f>SUM(D59/B59)*100</f>
        <v>99.357309745851353</v>
      </c>
      <c r="F59" s="624">
        <f t="shared" si="15"/>
        <v>99.357309745851353</v>
      </c>
      <c r="G59" s="554"/>
    </row>
    <row r="60" spans="1:8" s="527" customFormat="1" ht="21" customHeight="1" thickBot="1">
      <c r="A60" s="614" t="s">
        <v>267</v>
      </c>
      <c r="B60" s="625">
        <f>SUM(B61:C67)</f>
        <v>6026623.6466580005</v>
      </c>
      <c r="C60" s="625">
        <f t="shared" ref="C60:D60" si="16">SUM(C61:D67)</f>
        <v>5068416.3229399994</v>
      </c>
      <c r="D60" s="625">
        <f t="shared" si="16"/>
        <v>5068416.3229399994</v>
      </c>
      <c r="E60" s="626"/>
      <c r="F60" s="616">
        <f t="shared" si="15"/>
        <v>84.100428699420036</v>
      </c>
      <c r="G60" s="627"/>
      <c r="H60" s="296"/>
    </row>
    <row r="61" spans="1:8" s="527" customFormat="1" ht="15">
      <c r="A61" s="682" t="s">
        <v>268</v>
      </c>
      <c r="B61" s="628">
        <f>'PRESUPUESTO Y EJEC INV DIRECTA'!D113</f>
        <v>3085748.9299369999</v>
      </c>
      <c r="C61" s="628">
        <f>'PRESUPUESTO Y EJEC INV DIRECTA'!E113</f>
        <v>0</v>
      </c>
      <c r="D61" s="628">
        <f>'PRESUPUESTO Y EJEC INV DIRECTA'!G113</f>
        <v>2819400.2222309997</v>
      </c>
      <c r="E61" s="683"/>
      <c r="F61" s="618">
        <f t="shared" ref="F61:F67" si="17">SUM(D61/B61)*100</f>
        <v>91.368425826159552</v>
      </c>
      <c r="G61" s="627"/>
      <c r="H61" s="296"/>
    </row>
    <row r="62" spans="1:8" s="527" customFormat="1" ht="15">
      <c r="A62" s="684" t="s">
        <v>269</v>
      </c>
      <c r="B62" s="538">
        <f>'PRESUPUESTO Y EJEC INV DIRECTA'!D114</f>
        <v>2125271.91567</v>
      </c>
      <c r="C62" s="538">
        <f>'PRESUPUESTO Y EJEC INV DIRECTA'!E114</f>
        <v>0</v>
      </c>
      <c r="D62" s="538">
        <f>'PRESUPUESTO Y EJEC INV DIRECTA'!G114</f>
        <v>1570837.0665989998</v>
      </c>
      <c r="E62" s="683"/>
      <c r="F62" s="621">
        <f t="shared" si="17"/>
        <v>73.912286471060213</v>
      </c>
      <c r="G62" s="627"/>
      <c r="H62" s="296"/>
    </row>
    <row r="63" spans="1:8" s="527" customFormat="1" ht="15">
      <c r="A63" s="684" t="s">
        <v>270</v>
      </c>
      <c r="B63" s="538">
        <f>'PRESUPUESTO Y EJEC INV DIRECTA'!D115</f>
        <v>279643.728443</v>
      </c>
      <c r="C63" s="538">
        <f>'PRESUPUESTO Y EJEC INV DIRECTA'!E115</f>
        <v>0</v>
      </c>
      <c r="D63" s="538">
        <f>'PRESUPUESTO Y EJEC INV DIRECTA'!G115</f>
        <v>259872.020999</v>
      </c>
      <c r="E63" s="683"/>
      <c r="F63" s="621">
        <f t="shared" si="17"/>
        <v>92.929679648428063</v>
      </c>
      <c r="G63" s="627"/>
      <c r="H63" s="296"/>
    </row>
    <row r="64" spans="1:8" s="527" customFormat="1" ht="15">
      <c r="A64" s="684" t="s">
        <v>271</v>
      </c>
      <c r="B64" s="538">
        <f>'PRESUPUESTO Y EJEC INV DIRECTA'!D116</f>
        <v>10210.201440000001</v>
      </c>
      <c r="C64" s="538">
        <f>'PRESUPUESTO Y EJEC INV DIRECTA'!E116</f>
        <v>0</v>
      </c>
      <c r="D64" s="538">
        <f>'PRESUPUESTO Y EJEC INV DIRECTA'!G116</f>
        <v>10145.284092</v>
      </c>
      <c r="E64" s="683"/>
      <c r="F64" s="621">
        <f t="shared" si="17"/>
        <v>99.364191310215716</v>
      </c>
      <c r="G64" s="627"/>
      <c r="H64" s="296"/>
    </row>
    <row r="65" spans="1:8" s="527" customFormat="1" ht="15">
      <c r="A65" s="684" t="s">
        <v>272</v>
      </c>
      <c r="B65" s="538">
        <f>'PRESUPUESTO Y EJEC INV DIRECTA'!D117</f>
        <v>36300.528225000002</v>
      </c>
      <c r="C65" s="538">
        <f>'PRESUPUESTO Y EJEC INV DIRECTA'!E117</f>
        <v>0</v>
      </c>
      <c r="D65" s="538">
        <f>'PRESUPUESTO Y EJEC INV DIRECTA'!G117</f>
        <v>34535.994588000001</v>
      </c>
      <c r="E65" s="683"/>
      <c r="F65" s="621">
        <f t="shared" si="17"/>
        <v>95.139096527568498</v>
      </c>
      <c r="G65" s="627"/>
      <c r="H65" s="296"/>
    </row>
    <row r="66" spans="1:8" s="527" customFormat="1" ht="15">
      <c r="A66" s="684" t="s">
        <v>273</v>
      </c>
      <c r="B66" s="538">
        <f>'PRESUPUESTO Y EJEC INV DIRECTA'!D118</f>
        <v>93940.310824</v>
      </c>
      <c r="C66" s="538">
        <f>'PRESUPUESTO Y EJEC INV DIRECTA'!E118</f>
        <v>0</v>
      </c>
      <c r="D66" s="538">
        <f>'PRESUPUESTO Y EJEC INV DIRECTA'!G118</f>
        <v>60722.114806999998</v>
      </c>
      <c r="E66" s="683"/>
      <c r="F66" s="621">
        <f t="shared" si="17"/>
        <v>64.639039699117788</v>
      </c>
      <c r="G66" s="627"/>
      <c r="H66" s="296"/>
    </row>
    <row r="67" spans="1:8" s="527" customFormat="1" ht="15.75" thickBot="1">
      <c r="A67" s="685" t="s">
        <v>274</v>
      </c>
      <c r="B67" s="637">
        <f>'PRESUPUESTO Y EJEC INV DIRECTA'!D119</f>
        <v>395508.03211899998</v>
      </c>
      <c r="C67" s="637">
        <f>'PRESUPUESTO Y EJEC INV DIRECTA'!E119</f>
        <v>0</v>
      </c>
      <c r="D67" s="637">
        <f>'PRESUPUESTO Y EJEC INV DIRECTA'!G119</f>
        <v>312903.61962399998</v>
      </c>
      <c r="E67" s="686"/>
      <c r="F67" s="687">
        <f t="shared" si="17"/>
        <v>79.114352734523962</v>
      </c>
      <c r="G67" s="627"/>
      <c r="H67" s="296"/>
    </row>
    <row r="68" spans="1:8" s="527" customFormat="1" ht="17.25" customHeight="1">
      <c r="A68" s="629"/>
      <c r="B68" s="630"/>
      <c r="C68" s="627"/>
      <c r="F68" s="631"/>
      <c r="G68" s="627"/>
      <c r="H68" s="296"/>
    </row>
    <row r="69" spans="1:8" s="527" customFormat="1" ht="17.25" customHeight="1">
      <c r="A69" s="629"/>
      <c r="B69" s="630"/>
      <c r="C69" s="627"/>
      <c r="F69" s="631"/>
      <c r="G69" s="627"/>
      <c r="H69" s="296"/>
    </row>
    <row r="70" spans="1:8" s="527" customFormat="1" ht="17.25" customHeight="1">
      <c r="A70" s="629"/>
      <c r="B70" s="630"/>
      <c r="C70" s="627"/>
      <c r="F70" s="631"/>
      <c r="G70" s="627"/>
      <c r="H70" s="296"/>
    </row>
    <row r="71" spans="1:8" s="527" customFormat="1" ht="17.25" customHeight="1">
      <c r="A71" s="629"/>
      <c r="B71" s="630"/>
      <c r="C71" s="627"/>
      <c r="F71" s="631"/>
      <c r="G71" s="627"/>
      <c r="H71" s="296"/>
    </row>
    <row r="72" spans="1:8" s="527" customFormat="1" ht="17.25" customHeight="1">
      <c r="A72" s="629"/>
      <c r="B72" s="630"/>
      <c r="C72" s="627"/>
      <c r="F72" s="631"/>
      <c r="G72" s="627"/>
      <c r="H72" s="296"/>
    </row>
    <row r="73" spans="1:8" s="527" customFormat="1" ht="17.25" customHeight="1" thickBot="1">
      <c r="A73" s="629"/>
      <c r="B73" s="630"/>
      <c r="C73" s="627"/>
      <c r="F73" s="631"/>
      <c r="G73" s="627"/>
      <c r="H73" s="296"/>
    </row>
    <row r="74" spans="1:8" s="527" customFormat="1" ht="15">
      <c r="A74" s="531"/>
      <c r="B74" s="707" t="s">
        <v>227</v>
      </c>
      <c r="C74" s="707"/>
      <c r="D74" s="707"/>
      <c r="E74" s="632"/>
      <c r="F74" s="631"/>
      <c r="G74" s="627"/>
      <c r="H74" s="296"/>
    </row>
    <row r="75" spans="1:8" s="527" customFormat="1" ht="15">
      <c r="A75" s="558"/>
      <c r="B75" s="633" t="s">
        <v>228</v>
      </c>
      <c r="C75" s="633"/>
      <c r="D75" s="633" t="s">
        <v>229</v>
      </c>
      <c r="E75" s="634"/>
      <c r="F75" s="631"/>
      <c r="G75" s="627"/>
      <c r="H75" s="296"/>
    </row>
    <row r="76" spans="1:8" s="527" customFormat="1" ht="15">
      <c r="A76" s="558" t="s">
        <v>230</v>
      </c>
      <c r="B76" s="559">
        <f>SUM(B77:B79)</f>
        <v>4727457.7470158711</v>
      </c>
      <c r="C76" s="633"/>
      <c r="D76" s="559">
        <f>SUM(D77:D79)</f>
        <v>1703228.3644480989</v>
      </c>
      <c r="E76" s="634"/>
      <c r="F76" s="631"/>
      <c r="G76" s="627"/>
      <c r="H76" s="296"/>
    </row>
    <row r="77" spans="1:8" s="527" customFormat="1" ht="15">
      <c r="A77" s="537" t="s">
        <v>15</v>
      </c>
      <c r="B77" s="538">
        <f>'PRESUPUESTO Y RECAUDO INGRESOS'!G34-'PRESUPUESTO Y EJECUCIÓN GASTOS '!I30</f>
        <v>3207941.7006588709</v>
      </c>
      <c r="C77" s="635"/>
      <c r="D77" s="538">
        <f>'PRESUPUESTO Y RECAUDO INGRESOS'!G34-'PRESUPUESTO Y EJECUCIÓN GASTOS '!G30</f>
        <v>1416283.4207130987</v>
      </c>
      <c r="E77" s="636"/>
      <c r="F77" s="631"/>
      <c r="G77" s="627"/>
      <c r="H77" s="296"/>
    </row>
    <row r="78" spans="1:8" s="527" customFormat="1" ht="18" customHeight="1">
      <c r="A78" s="537" t="s">
        <v>206</v>
      </c>
      <c r="B78" s="538">
        <f>'PRESUPUESTO Y RECAUDO - EICD'!G112-'PPTO Y EJECUCIÓN GASTOS- EICD '!I162</f>
        <v>1472987.4196180003</v>
      </c>
      <c r="C78" s="635"/>
      <c r="D78" s="538">
        <f>'PRESUPUESTO Y RECAUDO - EICD'!G112-'PPTO Y EJECUCIÓN GASTOS- EICD '!G162</f>
        <v>520304.40716100018</v>
      </c>
      <c r="E78" s="636"/>
      <c r="F78" s="631"/>
      <c r="G78" s="627"/>
      <c r="H78" s="296"/>
    </row>
    <row r="79" spans="1:8" s="527" customFormat="1" ht="15.75" thickBot="1">
      <c r="A79" s="560" t="s">
        <v>185</v>
      </c>
      <c r="B79" s="637">
        <f>'PPTOI subRed'!G70-'PPTOG subRed'!I83</f>
        <v>46528.62673899997</v>
      </c>
      <c r="C79" s="638"/>
      <c r="D79" s="637">
        <f>'PPTOI subRed'!G70-'PPTOG subRed'!G83</f>
        <v>-233359.46342599997</v>
      </c>
      <c r="E79" s="639"/>
      <c r="F79" s="631"/>
      <c r="G79" s="627"/>
      <c r="H79" s="296"/>
    </row>
    <row r="80" spans="1:8" s="527" customFormat="1" ht="14.25" customHeight="1">
      <c r="A80" s="629"/>
      <c r="B80" s="630"/>
      <c r="C80" s="627"/>
      <c r="F80" s="631"/>
      <c r="G80" s="627"/>
      <c r="H80" s="296"/>
    </row>
    <row r="81" spans="1:8" s="527" customFormat="1" ht="15" hidden="1">
      <c r="A81" s="692" t="s">
        <v>199</v>
      </c>
      <c r="B81" s="694" t="s">
        <v>209</v>
      </c>
      <c r="C81" s="696" t="s">
        <v>210</v>
      </c>
      <c r="D81" s="711" t="s">
        <v>216</v>
      </c>
      <c r="E81" s="712"/>
      <c r="F81" s="631"/>
      <c r="G81" s="627"/>
      <c r="H81" s="296"/>
    </row>
    <row r="82" spans="1:8" s="527" customFormat="1" ht="15" hidden="1">
      <c r="A82" s="708"/>
      <c r="B82" s="709"/>
      <c r="C82" s="710"/>
      <c r="D82" s="640" t="s">
        <v>231</v>
      </c>
      <c r="E82" s="641" t="s">
        <v>203</v>
      </c>
      <c r="F82" s="642"/>
      <c r="G82" s="627"/>
      <c r="H82" s="296"/>
    </row>
    <row r="83" spans="1:8" s="527" customFormat="1" ht="15" hidden="1">
      <c r="A83" s="531" t="s">
        <v>232</v>
      </c>
      <c r="B83" s="643">
        <f>SUM(B84:B86)</f>
        <v>687402.28742399998</v>
      </c>
      <c r="C83" s="533">
        <f>SUM(B83/B$83)*100</f>
        <v>100</v>
      </c>
      <c r="D83" s="643">
        <f>SUM(D84:D86)</f>
        <v>379122.39729900006</v>
      </c>
      <c r="E83" s="644">
        <f>SUM(D83/B83)*100</f>
        <v>55.152914710211277</v>
      </c>
      <c r="F83" s="645"/>
      <c r="G83" s="627"/>
      <c r="H83" s="296"/>
    </row>
    <row r="84" spans="1:8" s="527" customFormat="1" ht="15" hidden="1">
      <c r="A84" s="537" t="s">
        <v>233</v>
      </c>
      <c r="B84" s="646">
        <v>242140.42375899994</v>
      </c>
      <c r="C84" s="539">
        <f>SUM(B84/B$83)*100</f>
        <v>35.225431772478835</v>
      </c>
      <c r="D84" s="646">
        <v>174305.76463800002</v>
      </c>
      <c r="E84" s="647">
        <f>SUM(D84/B84)*100</f>
        <v>71.985404969591073</v>
      </c>
      <c r="F84" s="605"/>
      <c r="G84" s="627"/>
      <c r="H84" s="296"/>
    </row>
    <row r="85" spans="1:8" s="527" customFormat="1" ht="15" hidden="1">
      <c r="A85" s="537" t="s">
        <v>234</v>
      </c>
      <c r="B85" s="646">
        <v>163709.30300000001</v>
      </c>
      <c r="C85" s="539">
        <f>SUM(B85/B$83)*100</f>
        <v>23.81564711015017</v>
      </c>
      <c r="D85" s="646">
        <v>121630.13143600001</v>
      </c>
      <c r="E85" s="647">
        <f>SUM(D85/B85)*100</f>
        <v>74.29640784433613</v>
      </c>
      <c r="F85" s="605"/>
      <c r="G85" s="627"/>
      <c r="H85" s="296"/>
    </row>
    <row r="86" spans="1:8" s="527" customFormat="1" ht="15.75" hidden="1" thickBot="1">
      <c r="A86" s="648" t="s">
        <v>235</v>
      </c>
      <c r="B86" s="649">
        <v>281552.56066499994</v>
      </c>
      <c r="C86" s="562">
        <f>SUM(B86/B$83)*100</f>
        <v>40.958921117370991</v>
      </c>
      <c r="D86" s="649">
        <v>83186.501225000015</v>
      </c>
      <c r="E86" s="650">
        <f>SUM(D86/B86)*100</f>
        <v>29.545638309423129</v>
      </c>
      <c r="F86" s="605"/>
      <c r="G86" s="627"/>
      <c r="H86" s="296"/>
    </row>
    <row r="87" spans="1:8" s="527" customFormat="1" ht="30" hidden="1" customHeight="1">
      <c r="A87" s="651"/>
      <c r="B87" s="604"/>
      <c r="C87" s="554"/>
      <c r="D87" s="604"/>
      <c r="E87" s="554"/>
      <c r="F87" s="605"/>
      <c r="G87" s="627"/>
      <c r="H87" s="296"/>
    </row>
    <row r="88" spans="1:8" s="527" customFormat="1" ht="15" hidden="1">
      <c r="A88" s="652" t="s">
        <v>236</v>
      </c>
      <c r="B88" s="643">
        <f>SUM(B89:B90)</f>
        <v>5883149.4000000004</v>
      </c>
      <c r="C88" s="653">
        <v>100</v>
      </c>
      <c r="D88" s="604"/>
      <c r="E88" s="554"/>
      <c r="F88" s="605"/>
      <c r="G88" s="627"/>
      <c r="H88" s="296"/>
    </row>
    <row r="89" spans="1:8" s="527" customFormat="1" ht="15" hidden="1">
      <c r="A89" s="654" t="s">
        <v>237</v>
      </c>
      <c r="B89" s="655">
        <f>SUM(B92+B95+B98)</f>
        <v>1814334.1</v>
      </c>
      <c r="C89" s="656">
        <f>SUM(B89/B88)*100</f>
        <v>30.839504092824839</v>
      </c>
      <c r="D89" s="604"/>
      <c r="E89" s="554"/>
      <c r="F89" s="605"/>
      <c r="G89" s="627"/>
      <c r="H89" s="296"/>
    </row>
    <row r="90" spans="1:8" s="527" customFormat="1" ht="15" hidden="1">
      <c r="A90" s="654" t="s">
        <v>238</v>
      </c>
      <c r="B90" s="655">
        <f>SUM(B93+B96+B99)</f>
        <v>4068815.3</v>
      </c>
      <c r="C90" s="656">
        <f>SUM(B90/B88)*100</f>
        <v>69.160495907175161</v>
      </c>
      <c r="D90" s="604"/>
      <c r="E90" s="554"/>
      <c r="F90" s="605"/>
      <c r="G90" s="627"/>
      <c r="H90" s="296"/>
    </row>
    <row r="91" spans="1:8" s="527" customFormat="1" ht="15" hidden="1">
      <c r="A91" s="654" t="s">
        <v>2</v>
      </c>
      <c r="B91" s="655">
        <f>SUM(B92:B93)</f>
        <v>1477069.7</v>
      </c>
      <c r="C91" s="656">
        <f>SUM(B91/B88)*100</f>
        <v>25.106785491458027</v>
      </c>
      <c r="D91" s="604"/>
      <c r="E91" s="554"/>
      <c r="F91" s="605"/>
      <c r="G91" s="627"/>
      <c r="H91" s="296"/>
    </row>
    <row r="92" spans="1:8" s="527" customFormat="1" ht="15" hidden="1">
      <c r="A92" s="657" t="s">
        <v>237</v>
      </c>
      <c r="B92" s="646">
        <v>300000</v>
      </c>
      <c r="C92" s="647">
        <f>SUM(B92/B91)*100</f>
        <v>20.310483655578341</v>
      </c>
      <c r="D92" s="604"/>
      <c r="E92" s="554"/>
      <c r="F92" s="605"/>
      <c r="G92" s="627"/>
      <c r="H92" s="296"/>
    </row>
    <row r="93" spans="1:8" s="527" customFormat="1" ht="15" hidden="1">
      <c r="A93" s="657" t="s">
        <v>238</v>
      </c>
      <c r="B93" s="646">
        <v>1177069.7</v>
      </c>
      <c r="C93" s="647">
        <f>SUM(B93/B91)*100</f>
        <v>79.689516344421662</v>
      </c>
      <c r="D93" s="604"/>
      <c r="E93" s="554"/>
      <c r="F93" s="605"/>
      <c r="G93" s="627"/>
      <c r="H93" s="296"/>
    </row>
    <row r="94" spans="1:8" s="527" customFormat="1" ht="15" hidden="1">
      <c r="A94" s="654" t="s">
        <v>239</v>
      </c>
      <c r="B94" s="655">
        <f>SUM(B95:B96)</f>
        <v>516000</v>
      </c>
      <c r="C94" s="656">
        <f>SUM(B94/B88)*100</f>
        <v>8.7708124495359563</v>
      </c>
      <c r="D94" s="604"/>
      <c r="E94" s="554"/>
      <c r="F94" s="605"/>
      <c r="G94" s="627"/>
      <c r="H94" s="296"/>
    </row>
    <row r="95" spans="1:8" s="527" customFormat="1" ht="15" hidden="1">
      <c r="A95" s="657" t="s">
        <v>237</v>
      </c>
      <c r="B95" s="646">
        <v>516000</v>
      </c>
      <c r="C95" s="658">
        <f>SUM(B95/B94)*100</f>
        <v>100</v>
      </c>
      <c r="D95" s="604"/>
      <c r="E95" s="554"/>
      <c r="F95" s="605"/>
      <c r="G95" s="627"/>
      <c r="H95" s="296"/>
    </row>
    <row r="96" spans="1:8" s="527" customFormat="1" ht="15.75" hidden="1" customHeight="1">
      <c r="A96" s="657" t="s">
        <v>238</v>
      </c>
      <c r="B96" s="646"/>
      <c r="C96" s="647"/>
      <c r="D96" s="604"/>
      <c r="E96" s="554"/>
      <c r="F96" s="605"/>
      <c r="G96" s="627"/>
      <c r="H96" s="296"/>
    </row>
    <row r="97" spans="1:8" s="527" customFormat="1" ht="15" hidden="1">
      <c r="A97" s="654" t="s">
        <v>240</v>
      </c>
      <c r="B97" s="655">
        <f>SUM(B98:B99)</f>
        <v>3890079.7</v>
      </c>
      <c r="C97" s="656">
        <f>SUM(B97/B88)*100</f>
        <v>66.122402059006021</v>
      </c>
      <c r="D97" s="604"/>
      <c r="E97" s="554"/>
      <c r="F97" s="605"/>
      <c r="G97" s="627"/>
      <c r="H97" s="296"/>
    </row>
    <row r="98" spans="1:8" s="527" customFormat="1" ht="15" hidden="1">
      <c r="A98" s="657" t="s">
        <v>237</v>
      </c>
      <c r="B98" s="646">
        <v>998334.1</v>
      </c>
      <c r="C98" s="647">
        <f>SUM(B98/B97)*100</f>
        <v>25.663589874521076</v>
      </c>
      <c r="D98" s="604"/>
      <c r="E98" s="554"/>
      <c r="F98" s="605"/>
      <c r="G98" s="627"/>
      <c r="H98" s="296"/>
    </row>
    <row r="99" spans="1:8" s="527" customFormat="1" ht="15" hidden="1">
      <c r="A99" s="657" t="s">
        <v>238</v>
      </c>
      <c r="B99" s="646">
        <v>2891745.6</v>
      </c>
      <c r="C99" s="647">
        <f>SUM(B99/B97)*100</f>
        <v>74.33641012547892</v>
      </c>
      <c r="D99" s="604"/>
      <c r="E99" s="554"/>
      <c r="F99" s="605"/>
      <c r="G99" s="627"/>
      <c r="H99" s="296"/>
    </row>
    <row r="100" spans="1:8" s="527" customFormat="1" ht="15" hidden="1">
      <c r="A100" s="657" t="s">
        <v>241</v>
      </c>
      <c r="B100" s="646"/>
      <c r="C100" s="647">
        <f>SUM(B91+B94)/B15*100</f>
        <v>9.2240698094352247</v>
      </c>
      <c r="D100" s="604"/>
      <c r="E100" s="554"/>
      <c r="F100" s="605"/>
      <c r="G100" s="627"/>
      <c r="H100" s="296"/>
    </row>
    <row r="101" spans="1:8" s="527" customFormat="1" ht="15" hidden="1">
      <c r="A101" s="657" t="s">
        <v>242</v>
      </c>
      <c r="B101" s="646"/>
      <c r="C101" s="659" t="e">
        <f>SUM(B88/B123)*100</f>
        <v>#DIV/0!</v>
      </c>
      <c r="D101" s="553"/>
      <c r="E101" s="553"/>
      <c r="F101" s="660"/>
      <c r="G101" s="627"/>
      <c r="H101" s="296"/>
    </row>
    <row r="102" spans="1:8" s="527" customFormat="1" ht="15" hidden="1">
      <c r="A102" s="657" t="s">
        <v>243</v>
      </c>
      <c r="B102" s="646"/>
      <c r="C102" s="659" t="e">
        <f>SUM(B88/B124)*100</f>
        <v>#DIV/0!</v>
      </c>
      <c r="D102" s="553"/>
      <c r="E102" s="553"/>
      <c r="F102" s="660"/>
      <c r="G102" s="627"/>
      <c r="H102" s="296"/>
    </row>
    <row r="103" spans="1:8" s="527" customFormat="1" ht="33" hidden="1" customHeight="1">
      <c r="A103" s="537" t="s">
        <v>244</v>
      </c>
      <c r="B103" s="646"/>
      <c r="C103" s="659">
        <v>2.4300000000000002</v>
      </c>
      <c r="D103" s="553"/>
      <c r="E103" s="553"/>
      <c r="F103" s="660"/>
      <c r="G103" s="627"/>
      <c r="H103" s="296"/>
    </row>
    <row r="104" spans="1:8" s="527" customFormat="1" ht="30.75" hidden="1" thickBot="1">
      <c r="A104" s="560" t="s">
        <v>245</v>
      </c>
      <c r="B104" s="649"/>
      <c r="C104" s="661">
        <v>19.920000000000002</v>
      </c>
      <c r="D104" s="553"/>
      <c r="E104" s="553"/>
      <c r="F104" s="660"/>
      <c r="G104" s="627"/>
      <c r="H104" s="296"/>
    </row>
    <row r="105" spans="1:8" s="527" customFormat="1" ht="15" hidden="1">
      <c r="A105" s="565"/>
      <c r="B105" s="604"/>
      <c r="C105" s="662"/>
      <c r="D105" s="553"/>
      <c r="E105" s="553"/>
      <c r="F105" s="660"/>
      <c r="G105" s="627"/>
      <c r="H105" s="296"/>
    </row>
    <row r="106" spans="1:8" s="527" customFormat="1" ht="15" hidden="1">
      <c r="A106" s="629"/>
      <c r="B106" s="663" t="s">
        <v>246</v>
      </c>
      <c r="C106" s="664" t="s">
        <v>247</v>
      </c>
      <c r="F106" s="660"/>
      <c r="G106" s="627"/>
      <c r="H106" s="296"/>
    </row>
    <row r="107" spans="1:8" s="527" customFormat="1" ht="15" hidden="1">
      <c r="A107" s="531" t="s">
        <v>248</v>
      </c>
      <c r="B107" s="643">
        <f>(B108+B112)</f>
        <v>9455317.0899999999</v>
      </c>
      <c r="C107" s="644">
        <f>SUM(B107/B107)*100</f>
        <v>100</v>
      </c>
      <c r="D107" s="553"/>
      <c r="E107" s="553"/>
      <c r="F107" s="660"/>
      <c r="G107" s="627"/>
      <c r="H107" s="296"/>
    </row>
    <row r="108" spans="1:8" s="527" customFormat="1" ht="15" hidden="1">
      <c r="A108" s="558" t="s">
        <v>249</v>
      </c>
      <c r="B108" s="655">
        <f>SUM(B109:B111)</f>
        <v>5686750</v>
      </c>
      <c r="C108" s="665">
        <f>SUM(B108/B$107)*100</f>
        <v>60.143408686043344</v>
      </c>
      <c r="D108" s="553"/>
      <c r="E108" s="553"/>
      <c r="F108" s="660"/>
      <c r="G108" s="627"/>
      <c r="H108" s="296"/>
    </row>
    <row r="109" spans="1:8" s="527" customFormat="1" ht="15" hidden="1">
      <c r="A109" s="537" t="s">
        <v>250</v>
      </c>
      <c r="B109" s="666">
        <v>4984163</v>
      </c>
      <c r="C109" s="667">
        <f>SUM(B109/B$107)*100</f>
        <v>52.712806482939435</v>
      </c>
      <c r="D109" s="604"/>
      <c r="E109" s="553"/>
      <c r="F109" s="660"/>
      <c r="G109" s="627"/>
      <c r="H109" s="296"/>
    </row>
    <row r="110" spans="1:8" s="527" customFormat="1" ht="15" hidden="1">
      <c r="A110" s="537" t="s">
        <v>251</v>
      </c>
      <c r="B110" s="666">
        <v>695410</v>
      </c>
      <c r="C110" s="667">
        <f>SUM(B110/B$107)*100</f>
        <v>7.3546978211388572</v>
      </c>
      <c r="D110" s="604"/>
      <c r="E110" s="553"/>
      <c r="F110" s="660"/>
      <c r="G110" s="627"/>
      <c r="H110" s="296"/>
    </row>
    <row r="111" spans="1:8" s="527" customFormat="1" ht="15" hidden="1">
      <c r="A111" s="593" t="s">
        <v>252</v>
      </c>
      <c r="B111" s="666">
        <v>7177</v>
      </c>
      <c r="C111" s="667">
        <f>SUM(B111/B$107)*100</f>
        <v>7.5904381965047354E-2</v>
      </c>
      <c r="D111" s="553"/>
      <c r="E111" s="553"/>
      <c r="F111" s="660"/>
      <c r="G111" s="627"/>
      <c r="H111" s="296"/>
    </row>
    <row r="112" spans="1:8" s="527" customFormat="1" ht="15" hidden="1">
      <c r="A112" s="558" t="s">
        <v>253</v>
      </c>
      <c r="B112" s="655">
        <f>SUM(B113:B121)</f>
        <v>3768567.09</v>
      </c>
      <c r="C112" s="665">
        <f>SUM(B112/B$107)*100</f>
        <v>39.856591313956663</v>
      </c>
      <c r="D112" s="553"/>
      <c r="E112" s="553"/>
      <c r="F112" s="660"/>
      <c r="G112" s="627"/>
      <c r="H112" s="296"/>
    </row>
    <row r="113" spans="1:8" s="527" customFormat="1" ht="15" hidden="1">
      <c r="A113" s="537" t="s">
        <v>254</v>
      </c>
      <c r="B113" s="666">
        <v>3510474</v>
      </c>
      <c r="C113" s="667">
        <f t="shared" ref="C113:C120" si="18">SUM(B113/B$107)*100</f>
        <v>37.126983332084109</v>
      </c>
      <c r="D113" s="553"/>
      <c r="E113" s="553"/>
      <c r="F113" s="660"/>
      <c r="G113" s="627"/>
      <c r="H113" s="296"/>
    </row>
    <row r="114" spans="1:8" s="527" customFormat="1" ht="15" hidden="1">
      <c r="A114" s="537" t="s">
        <v>255</v>
      </c>
      <c r="B114" s="666">
        <v>42053</v>
      </c>
      <c r="C114" s="667">
        <f t="shared" si="18"/>
        <v>0.44475504734236254</v>
      </c>
      <c r="D114" s="553"/>
      <c r="E114" s="553"/>
      <c r="F114" s="660"/>
      <c r="G114" s="627"/>
      <c r="H114" s="296"/>
    </row>
    <row r="115" spans="1:8" s="527" customFormat="1" ht="15" hidden="1">
      <c r="A115" s="537" t="s">
        <v>256</v>
      </c>
      <c r="B115" s="666">
        <v>40085</v>
      </c>
      <c r="C115" s="667">
        <f t="shared" si="18"/>
        <v>0.42394136144195665</v>
      </c>
      <c r="D115" s="553"/>
      <c r="E115" s="553"/>
      <c r="F115" s="660"/>
      <c r="G115" s="627"/>
      <c r="H115" s="296"/>
    </row>
    <row r="116" spans="1:8" s="527" customFormat="1" ht="15" hidden="1">
      <c r="A116" s="537" t="s">
        <v>257</v>
      </c>
      <c r="B116" s="666">
        <v>12805</v>
      </c>
      <c r="C116" s="667">
        <f t="shared" si="18"/>
        <v>0.13542644713145205</v>
      </c>
      <c r="D116" s="553"/>
      <c r="E116" s="553"/>
      <c r="F116" s="660"/>
      <c r="G116" s="627"/>
      <c r="H116" s="296"/>
    </row>
    <row r="117" spans="1:8" s="527" customFormat="1" ht="15" hidden="1">
      <c r="A117" s="537" t="s">
        <v>258</v>
      </c>
      <c r="B117" s="666">
        <v>76426</v>
      </c>
      <c r="C117" s="667">
        <f t="shared" si="18"/>
        <v>0.80828595458558006</v>
      </c>
      <c r="D117" s="553"/>
      <c r="E117" s="553"/>
      <c r="F117" s="660"/>
      <c r="G117" s="627"/>
      <c r="H117" s="296"/>
    </row>
    <row r="118" spans="1:8" s="527" customFormat="1" ht="14.25" hidden="1" customHeight="1">
      <c r="A118" s="537" t="s">
        <v>259</v>
      </c>
      <c r="B118" s="666">
        <v>65912.09</v>
      </c>
      <c r="C118" s="667">
        <f t="shared" si="18"/>
        <v>0.69709021255044978</v>
      </c>
      <c r="D118" s="553"/>
      <c r="E118" s="553"/>
      <c r="F118" s="536"/>
      <c r="G118" s="627"/>
      <c r="H118" s="296"/>
    </row>
    <row r="119" spans="1:8" s="527" customFormat="1" ht="15" hidden="1">
      <c r="A119" s="537" t="s">
        <v>260</v>
      </c>
      <c r="B119" s="666"/>
      <c r="C119" s="667">
        <f t="shared" si="18"/>
        <v>0</v>
      </c>
      <c r="D119" s="553"/>
      <c r="E119" s="553"/>
      <c r="F119" s="556"/>
      <c r="G119" s="627"/>
      <c r="H119" s="296"/>
    </row>
    <row r="120" spans="1:8" s="527" customFormat="1" ht="15" hidden="1">
      <c r="A120" s="537" t="s">
        <v>261</v>
      </c>
      <c r="B120" s="666">
        <v>4159</v>
      </c>
      <c r="C120" s="667">
        <f t="shared" si="18"/>
        <v>4.3985833160461466E-2</v>
      </c>
      <c r="D120" s="536"/>
      <c r="E120" s="536"/>
      <c r="F120" s="556"/>
      <c r="G120" s="627"/>
      <c r="H120" s="296"/>
    </row>
    <row r="121" spans="1:8" s="527" customFormat="1" ht="15.75" hidden="1" thickBot="1">
      <c r="A121" s="560" t="s">
        <v>235</v>
      </c>
      <c r="B121" s="668">
        <v>16653</v>
      </c>
      <c r="C121" s="669">
        <f>SUM(B121/B$107)*100</f>
        <v>0.17612312566029448</v>
      </c>
      <c r="F121" s="556"/>
      <c r="G121" s="627"/>
      <c r="H121" s="296"/>
    </row>
    <row r="122" spans="1:8" s="527" customFormat="1" ht="15" hidden="1">
      <c r="A122" s="565"/>
      <c r="B122" s="670"/>
      <c r="C122" s="554"/>
      <c r="D122" s="671"/>
      <c r="F122" s="556"/>
      <c r="G122" s="627"/>
      <c r="H122" s="296"/>
    </row>
    <row r="123" spans="1:8" s="527" customFormat="1" ht="15">
      <c r="A123" s="672"/>
      <c r="B123" s="671"/>
      <c r="C123" s="673"/>
      <c r="D123" s="671"/>
      <c r="F123" s="556"/>
      <c r="H123" s="296"/>
    </row>
    <row r="124" spans="1:8" s="527" customFormat="1" ht="15">
      <c r="A124" s="613"/>
      <c r="B124" s="671"/>
      <c r="C124" s="674"/>
      <c r="D124" s="671"/>
      <c r="F124" s="556"/>
      <c r="H124" s="296"/>
    </row>
    <row r="125" spans="1:8" s="527" customFormat="1" ht="15.75" customHeight="1">
      <c r="B125" s="675"/>
      <c r="F125" s="556"/>
      <c r="H125" s="296"/>
    </row>
    <row r="126" spans="1:8" s="527" customFormat="1" ht="15" hidden="1">
      <c r="A126" s="676" t="s">
        <v>262</v>
      </c>
      <c r="B126" s="676"/>
      <c r="C126" s="676"/>
      <c r="D126" s="676"/>
      <c r="E126" s="676"/>
      <c r="F126" s="556"/>
      <c r="G126" s="296"/>
      <c r="H126" s="296"/>
    </row>
    <row r="127" spans="1:8" s="527" customFormat="1" ht="15.75" customHeight="1">
      <c r="A127" s="690"/>
      <c r="B127" s="691"/>
      <c r="C127" s="691"/>
      <c r="D127" s="691"/>
      <c r="E127" s="691"/>
      <c r="F127" s="691"/>
      <c r="G127" s="296"/>
      <c r="H127" s="296"/>
    </row>
    <row r="128" spans="1:8" s="527" customFormat="1" ht="15">
      <c r="F128" s="556"/>
      <c r="G128" s="296"/>
      <c r="H128" s="296"/>
    </row>
  </sheetData>
  <mergeCells count="24">
    <mergeCell ref="F3:F4"/>
    <mergeCell ref="B1:F1"/>
    <mergeCell ref="B2:F2"/>
    <mergeCell ref="A3:A4"/>
    <mergeCell ref="B3:B4"/>
    <mergeCell ref="C3:C4"/>
    <mergeCell ref="D3:D4"/>
    <mergeCell ref="E3:E4"/>
    <mergeCell ref="A127:F127"/>
    <mergeCell ref="A39:A40"/>
    <mergeCell ref="B39:B40"/>
    <mergeCell ref="C39:C40"/>
    <mergeCell ref="D39:D40"/>
    <mergeCell ref="F39:F40"/>
    <mergeCell ref="A53:A54"/>
    <mergeCell ref="B53:B54"/>
    <mergeCell ref="C53:C54"/>
    <mergeCell ref="D53:D54"/>
    <mergeCell ref="F53:F54"/>
    <mergeCell ref="B74:D74"/>
    <mergeCell ref="A81:A82"/>
    <mergeCell ref="B81:B82"/>
    <mergeCell ref="C81:C82"/>
    <mergeCell ref="D81:E81"/>
  </mergeCells>
  <printOptions horizontalCentered="1" verticalCentered="1"/>
  <pageMargins left="0" right="0" top="0" bottom="0" header="0" footer="0"/>
  <pageSetup scale="64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R268"/>
  <sheetViews>
    <sheetView showGridLines="0" workbookViewId="0">
      <selection activeCell="C13" sqref="C13"/>
    </sheetView>
  </sheetViews>
  <sheetFormatPr baseColWidth="10" defaultRowHeight="15"/>
  <cols>
    <col min="1" max="1" width="58.7109375" style="112" customWidth="1"/>
    <col min="2" max="2" width="12.140625" style="108" bestFit="1" customWidth="1"/>
    <col min="3" max="3" width="14.5703125" style="108" bestFit="1" customWidth="1"/>
    <col min="4" max="4" width="14.28515625" style="108" bestFit="1" customWidth="1"/>
    <col min="5" max="5" width="11.5703125" style="108" hidden="1" customWidth="1"/>
    <col min="6" max="6" width="12.7109375" style="108" hidden="1" customWidth="1"/>
    <col min="7" max="7" width="11.28515625" style="108" bestFit="1" customWidth="1"/>
    <col min="8" max="8" width="8.28515625" style="109" bestFit="1" customWidth="1"/>
    <col min="9" max="9" width="11.28515625" style="108" bestFit="1" customWidth="1"/>
    <col min="10" max="10" width="7.7109375" style="108" bestFit="1" customWidth="1"/>
    <col min="11" max="11" width="33.42578125" style="12" hidden="1" customWidth="1"/>
    <col min="12" max="12" width="6.5703125" customWidth="1"/>
  </cols>
  <sheetData>
    <row r="1" spans="1:252" ht="26.25" customHeight="1">
      <c r="A1" s="717"/>
      <c r="B1" s="717" t="s">
        <v>0</v>
      </c>
      <c r="C1" s="717"/>
      <c r="D1" s="717"/>
      <c r="E1" s="717"/>
      <c r="F1" s="717"/>
      <c r="G1" s="717"/>
      <c r="H1" s="717"/>
      <c r="I1" s="717"/>
      <c r="J1" s="717"/>
      <c r="K1" s="12" t="s">
        <v>137</v>
      </c>
    </row>
    <row r="2" spans="1:252" ht="37.5" customHeight="1">
      <c r="A2" s="717"/>
      <c r="B2" s="718" t="s">
        <v>100</v>
      </c>
      <c r="C2" s="718"/>
      <c r="D2" s="718"/>
      <c r="E2" s="718"/>
      <c r="F2" s="718"/>
      <c r="G2" s="718"/>
      <c r="H2" s="718"/>
      <c r="I2" s="718"/>
      <c r="J2" s="718"/>
      <c r="K2" s="12" t="s">
        <v>137</v>
      </c>
      <c r="M2" s="723">
        <v>0</v>
      </c>
      <c r="N2" s="723"/>
      <c r="O2" s="723"/>
      <c r="P2" s="723"/>
      <c r="Q2" s="723"/>
      <c r="R2" s="723"/>
      <c r="S2" s="723"/>
      <c r="T2" s="723"/>
      <c r="U2" s="723"/>
      <c r="V2" s="723"/>
    </row>
    <row r="3" spans="1:252">
      <c r="A3" s="717"/>
      <c r="B3" s="718" t="s">
        <v>190</v>
      </c>
      <c r="C3" s="718"/>
      <c r="D3" s="718"/>
      <c r="E3" s="718"/>
      <c r="F3" s="718"/>
      <c r="G3" s="718"/>
      <c r="H3" s="718"/>
      <c r="I3" s="718"/>
      <c r="J3" s="718"/>
      <c r="K3" s="12" t="s">
        <v>137</v>
      </c>
    </row>
    <row r="4" spans="1:252" ht="79.5" customHeight="1">
      <c r="A4" s="720"/>
      <c r="B4" s="719" t="s">
        <v>1</v>
      </c>
      <c r="C4" s="719"/>
      <c r="D4" s="719"/>
      <c r="E4" s="719"/>
      <c r="F4" s="719"/>
      <c r="G4" s="719"/>
      <c r="H4" s="719"/>
      <c r="I4" s="719"/>
      <c r="J4" s="719"/>
      <c r="K4" s="12" t="s">
        <v>137</v>
      </c>
    </row>
    <row r="5" spans="1:252" ht="25.5">
      <c r="A5" s="99" t="s">
        <v>132</v>
      </c>
      <c r="B5" s="100" t="s">
        <v>69</v>
      </c>
      <c r="C5" s="100" t="s">
        <v>92</v>
      </c>
      <c r="D5" s="100" t="s">
        <v>70</v>
      </c>
      <c r="E5" s="100" t="s">
        <v>5</v>
      </c>
      <c r="F5" s="100" t="s">
        <v>6</v>
      </c>
      <c r="G5" s="100" t="s">
        <v>93</v>
      </c>
      <c r="H5" s="101" t="s">
        <v>7</v>
      </c>
      <c r="I5" s="100" t="s">
        <v>8</v>
      </c>
      <c r="J5" s="100" t="s">
        <v>9</v>
      </c>
      <c r="K5" s="12" t="s">
        <v>137</v>
      </c>
    </row>
    <row r="6" spans="1:252">
      <c r="A6" s="102" t="s">
        <v>2</v>
      </c>
      <c r="B6" s="103">
        <v>10091956.875</v>
      </c>
      <c r="C6" s="103">
        <v>-1536829.1921570001</v>
      </c>
      <c r="D6" s="103">
        <v>8555127.6828429997</v>
      </c>
      <c r="E6" s="103">
        <v>0</v>
      </c>
      <c r="F6" s="103">
        <v>8555127.6828429997</v>
      </c>
      <c r="G6" s="103">
        <v>8055856.8228819994</v>
      </c>
      <c r="H6" s="104">
        <v>94.164074710862934</v>
      </c>
      <c r="I6" s="103">
        <v>7237134.7294446304</v>
      </c>
      <c r="J6" s="104">
        <v>84.594117092588149</v>
      </c>
      <c r="K6" s="12" t="s">
        <v>137</v>
      </c>
    </row>
    <row r="7" spans="1:252">
      <c r="A7" s="102" t="s">
        <v>13</v>
      </c>
      <c r="B7" s="103">
        <v>6193558.1129999999</v>
      </c>
      <c r="C7" s="103">
        <v>-295568.22508300003</v>
      </c>
      <c r="D7" s="103">
        <v>5897989.8879169999</v>
      </c>
      <c r="E7" s="103">
        <v>0</v>
      </c>
      <c r="F7" s="103">
        <v>5897989.8879169999</v>
      </c>
      <c r="G7" s="103">
        <v>4930023.8654009998</v>
      </c>
      <c r="H7" s="104">
        <v>83.588204779749844</v>
      </c>
      <c r="I7" s="103">
        <v>4006276.8904169998</v>
      </c>
      <c r="J7" s="104">
        <v>67.926140372409165</v>
      </c>
      <c r="K7" s="12" t="s">
        <v>137</v>
      </c>
    </row>
    <row r="8" spans="1:252">
      <c r="A8" s="102" t="s">
        <v>74</v>
      </c>
      <c r="B8" s="103">
        <v>116260.929</v>
      </c>
      <c r="C8" s="103">
        <v>0</v>
      </c>
      <c r="D8" s="103">
        <v>116260.929</v>
      </c>
      <c r="E8" s="103">
        <v>0</v>
      </c>
      <c r="F8" s="103">
        <v>116260.929</v>
      </c>
      <c r="G8" s="103">
        <v>114148.11387099999</v>
      </c>
      <c r="H8" s="104">
        <v>98.182695470289943</v>
      </c>
      <c r="I8" s="103">
        <v>105845.64304</v>
      </c>
      <c r="J8" s="104">
        <v>91.041456446645114</v>
      </c>
      <c r="K8" s="12" t="s">
        <v>137</v>
      </c>
    </row>
    <row r="9" spans="1:252">
      <c r="A9" s="102" t="s">
        <v>14</v>
      </c>
      <c r="B9" s="103">
        <v>284922.29800000001</v>
      </c>
      <c r="C9" s="103">
        <v>43790.005604999998</v>
      </c>
      <c r="D9" s="103">
        <v>328712.30360500002</v>
      </c>
      <c r="E9" s="103">
        <v>0</v>
      </c>
      <c r="F9" s="103">
        <v>328712.30360500002</v>
      </c>
      <c r="G9" s="103">
        <v>297673.65424713999</v>
      </c>
      <c r="H9" s="104">
        <v>90.557503014807182</v>
      </c>
      <c r="I9" s="103">
        <v>256786.91355373999</v>
      </c>
      <c r="J9" s="104">
        <v>78.119045358980614</v>
      </c>
      <c r="K9" s="12" t="s">
        <v>137</v>
      </c>
    </row>
    <row r="10" spans="1:252" s="2" customFormat="1" ht="22.5" customHeight="1">
      <c r="A10" s="105" t="s">
        <v>15</v>
      </c>
      <c r="B10" s="106">
        <v>16686698.215</v>
      </c>
      <c r="C10" s="106">
        <v>-1788607.411635</v>
      </c>
      <c r="D10" s="106">
        <v>14898090.803365</v>
      </c>
      <c r="E10" s="106">
        <v>0</v>
      </c>
      <c r="F10" s="106">
        <v>14898090.803365</v>
      </c>
      <c r="G10" s="106">
        <v>13397702.456401141</v>
      </c>
      <c r="H10" s="107">
        <v>89.928989111645294</v>
      </c>
      <c r="I10" s="106">
        <v>11606044.176455369</v>
      </c>
      <c r="J10" s="107">
        <v>77.902895945794185</v>
      </c>
      <c r="K10" s="9" t="s">
        <v>137</v>
      </c>
    </row>
    <row r="11" spans="1:252" ht="21.75" customHeight="1">
      <c r="A11" s="724" t="s">
        <v>197</v>
      </c>
      <c r="B11" s="725"/>
      <c r="C11" s="725"/>
    </row>
    <row r="12" spans="1:252">
      <c r="A12" s="110" t="s">
        <v>183</v>
      </c>
      <c r="B12" s="111"/>
      <c r="C12" s="111"/>
    </row>
    <row r="13" spans="1:252" s="2" customFormat="1">
      <c r="A13" s="112"/>
      <c r="B13" s="112"/>
      <c r="C13" s="112"/>
      <c r="D13" s="112"/>
      <c r="E13" s="112"/>
      <c r="F13" s="112"/>
      <c r="G13" s="112"/>
      <c r="H13" s="109"/>
      <c r="I13" s="112"/>
      <c r="J13" s="112"/>
      <c r="K13" s="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</row>
    <row r="14" spans="1:252" s="2" customFormat="1">
      <c r="A14" s="722" t="s">
        <v>2</v>
      </c>
      <c r="B14" s="722"/>
      <c r="C14" s="722"/>
      <c r="D14" s="722"/>
      <c r="E14" s="722"/>
      <c r="F14" s="722"/>
      <c r="G14" s="722"/>
      <c r="H14" s="722"/>
      <c r="I14" s="722"/>
      <c r="J14" s="722"/>
      <c r="K14" s="8" t="s">
        <v>137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</row>
    <row r="15" spans="1:252" s="2" customFormat="1">
      <c r="A15" s="722" t="s">
        <v>103</v>
      </c>
      <c r="B15" s="722"/>
      <c r="C15" s="722"/>
      <c r="D15" s="722"/>
      <c r="E15" s="722"/>
      <c r="F15" s="722"/>
      <c r="G15" s="722"/>
      <c r="H15" s="722"/>
      <c r="I15" s="722"/>
      <c r="J15" s="722"/>
      <c r="K15" s="8" t="s">
        <v>137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</row>
    <row r="16" spans="1:252" s="2" customFormat="1">
      <c r="A16" s="726">
        <v>0</v>
      </c>
      <c r="B16" s="718"/>
      <c r="C16" s="718"/>
      <c r="D16" s="718"/>
      <c r="E16" s="718"/>
      <c r="F16" s="718"/>
      <c r="G16" s="718"/>
      <c r="H16" s="718"/>
      <c r="I16" s="718"/>
      <c r="J16" s="718"/>
      <c r="K16" s="8" t="s">
        <v>137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</row>
    <row r="17" spans="1:252" s="2" customFormat="1" ht="23.25">
      <c r="A17" s="727" t="s">
        <v>1</v>
      </c>
      <c r="B17" s="727"/>
      <c r="C17" s="727"/>
      <c r="D17" s="727"/>
      <c r="E17" s="727"/>
      <c r="F17" s="727"/>
      <c r="G17" s="727"/>
      <c r="H17" s="727"/>
      <c r="I17" s="727"/>
      <c r="J17" s="727"/>
      <c r="K17" s="8" t="s">
        <v>137</v>
      </c>
      <c r="L17" s="1"/>
      <c r="M17" s="113" t="s">
        <v>151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1:252" s="2" customFormat="1" ht="25.5">
      <c r="A18" s="99" t="s">
        <v>44</v>
      </c>
      <c r="B18" s="100" t="s">
        <v>69</v>
      </c>
      <c r="C18" s="100" t="s">
        <v>92</v>
      </c>
      <c r="D18" s="100" t="s">
        <v>70</v>
      </c>
      <c r="E18" s="100" t="s">
        <v>5</v>
      </c>
      <c r="F18" s="100" t="s">
        <v>6</v>
      </c>
      <c r="G18" s="100" t="s">
        <v>93</v>
      </c>
      <c r="H18" s="101" t="s">
        <v>7</v>
      </c>
      <c r="I18" s="100" t="s">
        <v>8</v>
      </c>
      <c r="J18" s="100" t="s">
        <v>9</v>
      </c>
      <c r="K18" s="8" t="s">
        <v>137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1:252">
      <c r="A19" s="114" t="s">
        <v>46</v>
      </c>
      <c r="B19" s="114">
        <v>116925.923</v>
      </c>
      <c r="C19" s="114">
        <v>0</v>
      </c>
      <c r="D19" s="114">
        <v>116925.923</v>
      </c>
      <c r="E19" s="114">
        <v>0</v>
      </c>
      <c r="F19" s="114">
        <v>116925.923</v>
      </c>
      <c r="G19" s="114">
        <v>116627.774162</v>
      </c>
      <c r="H19" s="104">
        <v>99.745010490103198</v>
      </c>
      <c r="I19" s="114">
        <v>113676.25506163</v>
      </c>
      <c r="J19" s="104">
        <v>97.220746387975922</v>
      </c>
      <c r="K19" s="8" t="s">
        <v>137</v>
      </c>
    </row>
    <row r="20" spans="1:252">
      <c r="A20" s="114" t="s">
        <v>110</v>
      </c>
      <c r="B20" s="114">
        <v>2990645.83</v>
      </c>
      <c r="C20" s="114">
        <v>139882.50498100001</v>
      </c>
      <c r="D20" s="114">
        <v>3130528.3349810001</v>
      </c>
      <c r="E20" s="114">
        <v>0</v>
      </c>
      <c r="F20" s="114">
        <v>3130528.3349810001</v>
      </c>
      <c r="G20" s="114">
        <v>3072138.60824</v>
      </c>
      <c r="H20" s="104">
        <v>98.134828358250445</v>
      </c>
      <c r="I20" s="114">
        <v>2892599.7932509999</v>
      </c>
      <c r="J20" s="104">
        <v>92.399732049336521</v>
      </c>
      <c r="K20" s="8" t="s">
        <v>137</v>
      </c>
    </row>
    <row r="21" spans="1:252">
      <c r="A21" s="114" t="s">
        <v>109</v>
      </c>
      <c r="B21" s="114">
        <v>4667770.05</v>
      </c>
      <c r="C21" s="114">
        <v>-1884830.380193</v>
      </c>
      <c r="D21" s="114">
        <v>2782939.6698070001</v>
      </c>
      <c r="E21" s="114">
        <v>0</v>
      </c>
      <c r="F21" s="114">
        <v>2782939.6698070001</v>
      </c>
      <c r="G21" s="114">
        <v>2568955.422003</v>
      </c>
      <c r="H21" s="104">
        <v>92.310855670872655</v>
      </c>
      <c r="I21" s="114">
        <v>2535271.5005330001</v>
      </c>
      <c r="J21" s="104">
        <v>91.100483709329708</v>
      </c>
      <c r="K21" s="8" t="s">
        <v>137</v>
      </c>
    </row>
    <row r="22" spans="1:252">
      <c r="A22" s="114" t="s">
        <v>45</v>
      </c>
      <c r="B22" s="114">
        <v>58334.37</v>
      </c>
      <c r="C22" s="114">
        <v>0</v>
      </c>
      <c r="D22" s="114">
        <v>58334.37</v>
      </c>
      <c r="E22" s="114">
        <v>0</v>
      </c>
      <c r="F22" s="114">
        <v>58334.37</v>
      </c>
      <c r="G22" s="114">
        <v>52416.789571000001</v>
      </c>
      <c r="H22" s="104">
        <v>89.855756685124049</v>
      </c>
      <c r="I22" s="114">
        <v>52416.561029999997</v>
      </c>
      <c r="J22" s="104">
        <v>89.855364907515067</v>
      </c>
      <c r="K22" s="8" t="s">
        <v>137</v>
      </c>
    </row>
    <row r="23" spans="1:252">
      <c r="A23" s="114" t="s">
        <v>108</v>
      </c>
      <c r="B23" s="114">
        <v>158954.84299999999</v>
      </c>
      <c r="C23" s="114">
        <v>-22718.984329999999</v>
      </c>
      <c r="D23" s="114">
        <v>136235.85866999999</v>
      </c>
      <c r="E23" s="114">
        <v>0</v>
      </c>
      <c r="F23" s="114">
        <v>136235.85866999999</v>
      </c>
      <c r="G23" s="114">
        <v>131962.39823300001</v>
      </c>
      <c r="H23" s="104">
        <v>96.863189707379846</v>
      </c>
      <c r="I23" s="114">
        <v>121838.71227</v>
      </c>
      <c r="J23" s="104">
        <v>89.43219021735402</v>
      </c>
      <c r="K23" s="8" t="s">
        <v>137</v>
      </c>
    </row>
    <row r="24" spans="1:252">
      <c r="A24" s="114" t="s">
        <v>114</v>
      </c>
      <c r="B24" s="114">
        <v>65824.278000000006</v>
      </c>
      <c r="C24" s="114">
        <v>0</v>
      </c>
      <c r="D24" s="114">
        <v>65824.278000000006</v>
      </c>
      <c r="E24" s="114">
        <v>0</v>
      </c>
      <c r="F24" s="114">
        <v>65824.278000000006</v>
      </c>
      <c r="G24" s="114">
        <v>62778.720163999998</v>
      </c>
      <c r="H24" s="104">
        <v>95.373199785039802</v>
      </c>
      <c r="I24" s="114">
        <v>58848.956093000001</v>
      </c>
      <c r="J24" s="104">
        <v>89.403116723893277</v>
      </c>
      <c r="K24" s="8" t="s">
        <v>137</v>
      </c>
    </row>
    <row r="25" spans="1:252">
      <c r="A25" s="114" t="s">
        <v>118</v>
      </c>
      <c r="B25" s="114">
        <v>75277.853000000003</v>
      </c>
      <c r="C25" s="114">
        <v>-601</v>
      </c>
      <c r="D25" s="114">
        <v>74676.853000000003</v>
      </c>
      <c r="E25" s="114">
        <v>0</v>
      </c>
      <c r="F25" s="114">
        <v>74676.853000000003</v>
      </c>
      <c r="G25" s="114">
        <v>70904.477532000004</v>
      </c>
      <c r="H25" s="104">
        <v>94.948400586725313</v>
      </c>
      <c r="I25" s="114">
        <v>66543.910862000004</v>
      </c>
      <c r="J25" s="104">
        <v>89.109152553603195</v>
      </c>
      <c r="K25" s="8" t="s">
        <v>137</v>
      </c>
    </row>
    <row r="26" spans="1:252">
      <c r="A26" s="114" t="s">
        <v>116</v>
      </c>
      <c r="B26" s="114">
        <v>886304.53899999999</v>
      </c>
      <c r="C26" s="114">
        <v>19642.877891</v>
      </c>
      <c r="D26" s="114">
        <v>905947.416891</v>
      </c>
      <c r="E26" s="114">
        <v>0</v>
      </c>
      <c r="F26" s="114">
        <v>905947.416891</v>
      </c>
      <c r="G26" s="114">
        <v>897632.836916</v>
      </c>
      <c r="H26" s="104">
        <v>99.082222674298947</v>
      </c>
      <c r="I26" s="114">
        <v>762812.40492100001</v>
      </c>
      <c r="J26" s="104">
        <v>84.200516575100366</v>
      </c>
      <c r="K26" s="8" t="s">
        <v>137</v>
      </c>
    </row>
    <row r="27" spans="1:252">
      <c r="A27" s="114" t="s">
        <v>50</v>
      </c>
      <c r="B27" s="114">
        <v>25475.746999999999</v>
      </c>
      <c r="C27" s="114">
        <v>0</v>
      </c>
      <c r="D27" s="114">
        <v>25475.746999999999</v>
      </c>
      <c r="E27" s="114">
        <v>0</v>
      </c>
      <c r="F27" s="114">
        <v>25475.746999999999</v>
      </c>
      <c r="G27" s="114">
        <v>24826.583194999999</v>
      </c>
      <c r="H27" s="104">
        <v>97.451836034484103</v>
      </c>
      <c r="I27" s="114">
        <v>20997.823538000001</v>
      </c>
      <c r="J27" s="104">
        <v>82.422798193120698</v>
      </c>
      <c r="K27" s="8" t="s">
        <v>137</v>
      </c>
    </row>
    <row r="28" spans="1:252">
      <c r="A28" s="114" t="s">
        <v>47</v>
      </c>
      <c r="B28" s="114">
        <v>18580.912</v>
      </c>
      <c r="C28" s="114">
        <v>0</v>
      </c>
      <c r="D28" s="114">
        <v>18580.912</v>
      </c>
      <c r="E28" s="114">
        <v>0</v>
      </c>
      <c r="F28" s="114">
        <v>18580.912</v>
      </c>
      <c r="G28" s="114">
        <v>15927.583328000001</v>
      </c>
      <c r="H28" s="104">
        <v>85.720137569135474</v>
      </c>
      <c r="I28" s="114">
        <v>15213.376249000001</v>
      </c>
      <c r="J28" s="104">
        <v>81.876369948902408</v>
      </c>
      <c r="K28" s="8" t="s">
        <v>137</v>
      </c>
    </row>
    <row r="29" spans="1:252">
      <c r="A29" s="114" t="s">
        <v>115</v>
      </c>
      <c r="B29" s="114">
        <v>37763.175999999999</v>
      </c>
      <c r="C29" s="114">
        <v>-127.04776</v>
      </c>
      <c r="D29" s="114">
        <v>37636.128239999998</v>
      </c>
      <c r="E29" s="114">
        <v>0</v>
      </c>
      <c r="F29" s="114">
        <v>37636.128239999998</v>
      </c>
      <c r="G29" s="114">
        <v>34407.927949999998</v>
      </c>
      <c r="H29" s="104">
        <v>91.422602587029559</v>
      </c>
      <c r="I29" s="114">
        <v>30242.006786000002</v>
      </c>
      <c r="J29" s="104">
        <v>80.353660698441715</v>
      </c>
      <c r="K29" s="8" t="s">
        <v>137</v>
      </c>
    </row>
    <row r="30" spans="1:252">
      <c r="A30" s="114" t="s">
        <v>117</v>
      </c>
      <c r="B30" s="114">
        <v>10971.257</v>
      </c>
      <c r="C30" s="114">
        <v>0</v>
      </c>
      <c r="D30" s="114">
        <v>10971.257</v>
      </c>
      <c r="E30" s="114">
        <v>0</v>
      </c>
      <c r="F30" s="114">
        <v>10971.257</v>
      </c>
      <c r="G30" s="114">
        <v>9601.5719379999991</v>
      </c>
      <c r="H30" s="104">
        <v>87.515696132175194</v>
      </c>
      <c r="I30" s="114">
        <v>8637.132157</v>
      </c>
      <c r="J30" s="104">
        <v>78.725091910616982</v>
      </c>
      <c r="K30" s="8" t="s">
        <v>137</v>
      </c>
    </row>
    <row r="31" spans="1:252">
      <c r="A31" s="114" t="s">
        <v>48</v>
      </c>
      <c r="B31" s="114">
        <v>132828.26699999999</v>
      </c>
      <c r="C31" s="114">
        <v>0</v>
      </c>
      <c r="D31" s="114">
        <v>132828.26699999999</v>
      </c>
      <c r="E31" s="114">
        <v>0</v>
      </c>
      <c r="F31" s="114">
        <v>132828.26699999999</v>
      </c>
      <c r="G31" s="114">
        <v>120450.67982200001</v>
      </c>
      <c r="H31" s="104">
        <v>90.681511204237879</v>
      </c>
      <c r="I31" s="114">
        <v>98025.677662999995</v>
      </c>
      <c r="J31" s="104">
        <v>73.798807947257188</v>
      </c>
      <c r="K31" s="8" t="s">
        <v>137</v>
      </c>
    </row>
    <row r="32" spans="1:252">
      <c r="A32" s="114" t="s">
        <v>113</v>
      </c>
      <c r="B32" s="114">
        <v>37186.618000000002</v>
      </c>
      <c r="C32" s="114">
        <v>0</v>
      </c>
      <c r="D32" s="114">
        <v>37186.618000000002</v>
      </c>
      <c r="E32" s="114">
        <v>0</v>
      </c>
      <c r="F32" s="114">
        <v>37186.618000000002</v>
      </c>
      <c r="G32" s="114">
        <v>29854.627665</v>
      </c>
      <c r="H32" s="104">
        <v>80.283255834128283</v>
      </c>
      <c r="I32" s="114">
        <v>24241.642835999999</v>
      </c>
      <c r="J32" s="104">
        <v>65.189157120983694</v>
      </c>
      <c r="K32" s="8" t="s">
        <v>137</v>
      </c>
    </row>
    <row r="33" spans="1:252">
      <c r="A33" s="114" t="s">
        <v>107</v>
      </c>
      <c r="B33" s="114">
        <v>168721.40700000001</v>
      </c>
      <c r="C33" s="114">
        <v>-8387.0185810000003</v>
      </c>
      <c r="D33" s="114">
        <v>160334.388419</v>
      </c>
      <c r="E33" s="114">
        <v>0</v>
      </c>
      <c r="F33" s="114">
        <v>160334.388419</v>
      </c>
      <c r="G33" s="114">
        <v>130260.31468</v>
      </c>
      <c r="H33" s="104">
        <v>81.242904884254912</v>
      </c>
      <c r="I33" s="114">
        <v>103546.57872999999</v>
      </c>
      <c r="J33" s="104">
        <v>64.581640751579087</v>
      </c>
      <c r="K33" s="8" t="s">
        <v>137</v>
      </c>
    </row>
    <row r="34" spans="1:252">
      <c r="A34" s="114" t="s">
        <v>112</v>
      </c>
      <c r="B34" s="114">
        <v>57403.572</v>
      </c>
      <c r="C34" s="114">
        <v>-574.03851999999995</v>
      </c>
      <c r="D34" s="114">
        <v>56829.533479999998</v>
      </c>
      <c r="E34" s="114">
        <v>0</v>
      </c>
      <c r="F34" s="114">
        <v>56829.533479999998</v>
      </c>
      <c r="G34" s="114">
        <v>38854.644610000003</v>
      </c>
      <c r="H34" s="104">
        <v>68.370514819858769</v>
      </c>
      <c r="I34" s="114">
        <v>36557.511660999997</v>
      </c>
      <c r="J34" s="104">
        <v>64.328368407010899</v>
      </c>
      <c r="K34" s="8" t="s">
        <v>137</v>
      </c>
    </row>
    <row r="35" spans="1:252">
      <c r="A35" s="114" t="s">
        <v>51</v>
      </c>
      <c r="B35" s="114">
        <v>94957.764999999999</v>
      </c>
      <c r="C35" s="114">
        <v>0</v>
      </c>
      <c r="D35" s="114">
        <v>94957.764999999999</v>
      </c>
      <c r="E35" s="114">
        <v>0</v>
      </c>
      <c r="F35" s="114">
        <v>94957.764999999999</v>
      </c>
      <c r="G35" s="114">
        <v>85629.945204999996</v>
      </c>
      <c r="H35" s="104">
        <v>90.176875166554311</v>
      </c>
      <c r="I35" s="114">
        <v>58471.747678</v>
      </c>
      <c r="J35" s="104">
        <v>61.576583734884657</v>
      </c>
      <c r="K35" s="8" t="s">
        <v>137</v>
      </c>
    </row>
    <row r="36" spans="1:252">
      <c r="A36" s="114" t="s">
        <v>49</v>
      </c>
      <c r="B36" s="114">
        <v>109700.754</v>
      </c>
      <c r="C36" s="114">
        <v>-1272.9860000000001</v>
      </c>
      <c r="D36" s="114">
        <v>108427.768</v>
      </c>
      <c r="E36" s="114">
        <v>0</v>
      </c>
      <c r="F36" s="114">
        <v>108427.768</v>
      </c>
      <c r="G36" s="114">
        <v>81101.810735999999</v>
      </c>
      <c r="H36" s="104">
        <v>74.798008141235556</v>
      </c>
      <c r="I36" s="114">
        <v>47930.017239000001</v>
      </c>
      <c r="J36" s="104">
        <v>44.204559517447592</v>
      </c>
      <c r="K36" s="8" t="s">
        <v>137</v>
      </c>
    </row>
    <row r="37" spans="1:252">
      <c r="A37" s="114" t="s">
        <v>111</v>
      </c>
      <c r="B37" s="114">
        <v>378329.71399999998</v>
      </c>
      <c r="C37" s="114">
        <v>0</v>
      </c>
      <c r="D37" s="114">
        <v>378329.71399999998</v>
      </c>
      <c r="E37" s="114">
        <v>0</v>
      </c>
      <c r="F37" s="114">
        <v>378329.71399999998</v>
      </c>
      <c r="G37" s="114">
        <v>319059.40485599998</v>
      </c>
      <c r="H37" s="104">
        <v>84.333689120701735</v>
      </c>
      <c r="I37" s="114">
        <v>125295.12066099999</v>
      </c>
      <c r="J37" s="104">
        <v>33.117969861864985</v>
      </c>
      <c r="K37" s="8" t="s">
        <v>137</v>
      </c>
    </row>
    <row r="38" spans="1:252" s="10" customFormat="1" ht="22.5" customHeight="1">
      <c r="A38" s="115" t="s">
        <v>169</v>
      </c>
      <c r="B38" s="115">
        <v>10091956.875</v>
      </c>
      <c r="C38" s="115">
        <v>-1536829.1921570001</v>
      </c>
      <c r="D38" s="115">
        <v>8555127.6828429997</v>
      </c>
      <c r="E38" s="115">
        <v>0</v>
      </c>
      <c r="F38" s="115">
        <v>8555127.6828429997</v>
      </c>
      <c r="G38" s="115">
        <v>8055856.8228820004</v>
      </c>
      <c r="H38" s="116">
        <v>94.164074710862948</v>
      </c>
      <c r="I38" s="115">
        <v>7237134.7294446295</v>
      </c>
      <c r="J38" s="116">
        <v>84.594117092588135</v>
      </c>
      <c r="K38" s="13" t="s">
        <v>137</v>
      </c>
    </row>
    <row r="39" spans="1:252" s="10" customFormat="1">
      <c r="A39" s="724" t="s">
        <v>180</v>
      </c>
      <c r="B39" s="725"/>
      <c r="C39" s="725"/>
      <c r="D39" s="117"/>
      <c r="E39" s="117"/>
      <c r="F39" s="117"/>
      <c r="G39" s="117"/>
      <c r="H39" s="118"/>
      <c r="I39" s="117"/>
      <c r="J39" s="118"/>
      <c r="K39" s="13"/>
    </row>
    <row r="40" spans="1:252">
      <c r="A40" s="110" t="s">
        <v>183</v>
      </c>
      <c r="B40" s="111"/>
      <c r="C40" s="111"/>
    </row>
    <row r="41" spans="1:252">
      <c r="A41" s="110"/>
      <c r="B41" s="111"/>
      <c r="C41" s="111"/>
    </row>
    <row r="42" spans="1:252" s="2" customFormat="1">
      <c r="A42" s="722" t="s">
        <v>52</v>
      </c>
      <c r="B42" s="722"/>
      <c r="C42" s="722"/>
      <c r="D42" s="722"/>
      <c r="E42" s="722"/>
      <c r="F42" s="722"/>
      <c r="G42" s="722"/>
      <c r="H42" s="722"/>
      <c r="I42" s="722"/>
      <c r="J42" s="722"/>
      <c r="K42" s="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s="2" customFormat="1">
      <c r="A43" s="722" t="s">
        <v>103</v>
      </c>
      <c r="B43" s="722"/>
      <c r="C43" s="722"/>
      <c r="D43" s="722"/>
      <c r="E43" s="722"/>
      <c r="F43" s="722"/>
      <c r="G43" s="722"/>
      <c r="H43" s="722"/>
      <c r="I43" s="722"/>
      <c r="J43" s="722"/>
      <c r="K43" s="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s="2" customFormat="1" ht="23.25">
      <c r="A44" s="726">
        <v>0</v>
      </c>
      <c r="B44" s="718"/>
      <c r="C44" s="718"/>
      <c r="D44" s="718"/>
      <c r="E44" s="718"/>
      <c r="F44" s="718"/>
      <c r="G44" s="718"/>
      <c r="H44" s="718"/>
      <c r="I44" s="718"/>
      <c r="J44" s="718"/>
      <c r="K44" s="8"/>
      <c r="L44" s="1"/>
      <c r="M44" s="113" t="s">
        <v>152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s="2" customFormat="1">
      <c r="A45" s="727" t="s">
        <v>1</v>
      </c>
      <c r="B45" s="727"/>
      <c r="C45" s="727"/>
      <c r="D45" s="727"/>
      <c r="E45" s="727"/>
      <c r="F45" s="727"/>
      <c r="G45" s="727"/>
      <c r="H45" s="727"/>
      <c r="I45" s="727"/>
      <c r="J45" s="727"/>
      <c r="K45" s="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s="2" customFormat="1" ht="25.5">
      <c r="A46" s="99" t="s">
        <v>44</v>
      </c>
      <c r="B46" s="100" t="s">
        <v>69</v>
      </c>
      <c r="C46" s="100" t="s">
        <v>92</v>
      </c>
      <c r="D46" s="100" t="s">
        <v>70</v>
      </c>
      <c r="E46" s="100" t="s">
        <v>5</v>
      </c>
      <c r="F46" s="100" t="s">
        <v>6</v>
      </c>
      <c r="G46" s="100" t="s">
        <v>93</v>
      </c>
      <c r="H46" s="101" t="s">
        <v>7</v>
      </c>
      <c r="I46" s="100" t="s">
        <v>8</v>
      </c>
      <c r="J46" s="100" t="s">
        <v>9</v>
      </c>
      <c r="K46" s="8" t="s">
        <v>137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>
      <c r="A47" s="114" t="s">
        <v>153</v>
      </c>
      <c r="B47" s="103">
        <v>224720.22399999999</v>
      </c>
      <c r="C47" s="103">
        <v>-184579.37931399999</v>
      </c>
      <c r="D47" s="103">
        <v>40140.844685999997</v>
      </c>
      <c r="E47" s="103">
        <v>0</v>
      </c>
      <c r="F47" s="103">
        <v>40140.844685999997</v>
      </c>
      <c r="G47" s="103">
        <v>39950.156726000001</v>
      </c>
      <c r="H47" s="104">
        <v>99.524952796854066</v>
      </c>
      <c r="I47" s="103">
        <v>39902.535844999999</v>
      </c>
      <c r="J47" s="104">
        <v>99.406318320244225</v>
      </c>
      <c r="K47" s="8" t="s">
        <v>137</v>
      </c>
    </row>
    <row r="48" spans="1:252">
      <c r="A48" s="114" t="s">
        <v>35</v>
      </c>
      <c r="B48" s="103">
        <v>958843.05500000005</v>
      </c>
      <c r="C48" s="103">
        <v>0</v>
      </c>
      <c r="D48" s="103">
        <v>958843.05500000005</v>
      </c>
      <c r="E48" s="103">
        <v>0</v>
      </c>
      <c r="F48" s="103">
        <v>958843.05500000005</v>
      </c>
      <c r="G48" s="103">
        <v>926280.55239800003</v>
      </c>
      <c r="H48" s="104">
        <v>96.603979928498305</v>
      </c>
      <c r="I48" s="103">
        <v>925034.37933100003</v>
      </c>
      <c r="J48" s="104">
        <v>96.47401360496896</v>
      </c>
      <c r="K48" s="8" t="s">
        <v>137</v>
      </c>
    </row>
    <row r="49" spans="1:11">
      <c r="A49" s="114" t="s">
        <v>41</v>
      </c>
      <c r="B49" s="103">
        <v>9084.4680000000008</v>
      </c>
      <c r="C49" s="103">
        <v>867.56591600000002</v>
      </c>
      <c r="D49" s="103">
        <v>9952.0339160000003</v>
      </c>
      <c r="E49" s="103">
        <v>0</v>
      </c>
      <c r="F49" s="103">
        <v>9952.0339160000003</v>
      </c>
      <c r="G49" s="103">
        <v>9593.4664520000006</v>
      </c>
      <c r="H49" s="104">
        <v>96.397043388050292</v>
      </c>
      <c r="I49" s="103">
        <v>9100.3182589999997</v>
      </c>
      <c r="J49" s="104">
        <v>91.441793062715675</v>
      </c>
      <c r="K49" s="8" t="s">
        <v>137</v>
      </c>
    </row>
    <row r="50" spans="1:11">
      <c r="A50" s="114" t="s">
        <v>102</v>
      </c>
      <c r="B50" s="103">
        <v>27263.735000000001</v>
      </c>
      <c r="C50" s="103">
        <v>0</v>
      </c>
      <c r="D50" s="103">
        <v>27263.735000000001</v>
      </c>
      <c r="E50" s="103">
        <v>0</v>
      </c>
      <c r="F50" s="103">
        <v>27263.735000000001</v>
      </c>
      <c r="G50" s="103">
        <v>26766.318664999999</v>
      </c>
      <c r="H50" s="104">
        <v>98.175538549652131</v>
      </c>
      <c r="I50" s="103">
        <v>22611.302301</v>
      </c>
      <c r="J50" s="104">
        <v>82.935453638322116</v>
      </c>
      <c r="K50" s="8" t="s">
        <v>137</v>
      </c>
    </row>
    <row r="51" spans="1:11">
      <c r="A51" s="114" t="s">
        <v>43</v>
      </c>
      <c r="B51" s="103">
        <v>278436.01</v>
      </c>
      <c r="C51" s="103">
        <v>0</v>
      </c>
      <c r="D51" s="103">
        <v>278436.01</v>
      </c>
      <c r="E51" s="103">
        <v>0</v>
      </c>
      <c r="F51" s="103">
        <v>278436.01</v>
      </c>
      <c r="G51" s="103">
        <v>271129.05034100002</v>
      </c>
      <c r="H51" s="104">
        <v>97.375713127407622</v>
      </c>
      <c r="I51" s="103">
        <v>226509.26812699999</v>
      </c>
      <c r="J51" s="119">
        <v>81.350565297570526</v>
      </c>
      <c r="K51" s="8" t="s">
        <v>137</v>
      </c>
    </row>
    <row r="52" spans="1:11">
      <c r="A52" s="114" t="s">
        <v>154</v>
      </c>
      <c r="B52" s="103">
        <v>52430.633999999998</v>
      </c>
      <c r="C52" s="103">
        <v>201.876</v>
      </c>
      <c r="D52" s="103">
        <v>52632.51</v>
      </c>
      <c r="E52" s="103">
        <v>0</v>
      </c>
      <c r="F52" s="103">
        <v>52632.51</v>
      </c>
      <c r="G52" s="103">
        <v>47944.307557</v>
      </c>
      <c r="H52" s="104">
        <v>91.092572930684852</v>
      </c>
      <c r="I52" s="103">
        <v>41936.065904000003</v>
      </c>
      <c r="J52" s="104">
        <v>79.677115729422738</v>
      </c>
      <c r="K52" s="8" t="s">
        <v>137</v>
      </c>
    </row>
    <row r="53" spans="1:11">
      <c r="A53" s="114" t="s">
        <v>33</v>
      </c>
      <c r="B53" s="103">
        <v>1965609.99</v>
      </c>
      <c r="C53" s="103">
        <v>142390.93479900001</v>
      </c>
      <c r="D53" s="103">
        <v>2108000.9247989999</v>
      </c>
      <c r="E53" s="103">
        <v>0</v>
      </c>
      <c r="F53" s="103">
        <v>2108000.9247989999</v>
      </c>
      <c r="G53" s="103">
        <v>1881004.9347930001</v>
      </c>
      <c r="H53" s="104">
        <v>89.2316940028077</v>
      </c>
      <c r="I53" s="103">
        <v>1646106.03278</v>
      </c>
      <c r="J53" s="104">
        <v>78.088487220989151</v>
      </c>
      <c r="K53" s="8" t="s">
        <v>137</v>
      </c>
    </row>
    <row r="54" spans="1:11">
      <c r="A54" s="114" t="s">
        <v>42</v>
      </c>
      <c r="B54" s="103">
        <v>140950.39600000001</v>
      </c>
      <c r="C54" s="103">
        <v>0</v>
      </c>
      <c r="D54" s="103">
        <v>140950.39600000001</v>
      </c>
      <c r="E54" s="103">
        <v>0</v>
      </c>
      <c r="F54" s="103">
        <v>140950.39600000001</v>
      </c>
      <c r="G54" s="103">
        <v>126096.067393</v>
      </c>
      <c r="H54" s="104">
        <v>89.461307645421584</v>
      </c>
      <c r="I54" s="103">
        <v>109651.64269399999</v>
      </c>
      <c r="J54" s="104">
        <v>77.794490690185796</v>
      </c>
      <c r="K54" s="8" t="s">
        <v>137</v>
      </c>
    </row>
    <row r="55" spans="1:11">
      <c r="A55" s="114" t="s">
        <v>155</v>
      </c>
      <c r="B55" s="103">
        <v>7493.97</v>
      </c>
      <c r="C55" s="103">
        <v>1644.798671</v>
      </c>
      <c r="D55" s="103">
        <v>9138.7686709999998</v>
      </c>
      <c r="E55" s="103">
        <v>0</v>
      </c>
      <c r="F55" s="103">
        <v>9138.7686709999998</v>
      </c>
      <c r="G55" s="103">
        <v>6839.4214229999998</v>
      </c>
      <c r="H55" s="104">
        <v>74.839638349786611</v>
      </c>
      <c r="I55" s="103">
        <v>6665.0041060000003</v>
      </c>
      <c r="J55" s="104">
        <v>72.931095489373945</v>
      </c>
      <c r="K55" s="8" t="s">
        <v>137</v>
      </c>
    </row>
    <row r="56" spans="1:11">
      <c r="A56" s="114" t="s">
        <v>181</v>
      </c>
      <c r="B56" s="103">
        <v>13658.017</v>
      </c>
      <c r="C56" s="103">
        <v>700</v>
      </c>
      <c r="D56" s="103">
        <v>14358.017</v>
      </c>
      <c r="E56" s="103">
        <v>0</v>
      </c>
      <c r="F56" s="103">
        <v>14358.017</v>
      </c>
      <c r="G56" s="103">
        <v>12804.729541999999</v>
      </c>
      <c r="H56" s="104">
        <v>89.18174105797479</v>
      </c>
      <c r="I56" s="103">
        <v>10185.453901999999</v>
      </c>
      <c r="J56" s="104">
        <v>70.939140843752995</v>
      </c>
      <c r="K56" s="8" t="s">
        <v>137</v>
      </c>
    </row>
    <row r="57" spans="1:11">
      <c r="A57" s="114" t="s">
        <v>39</v>
      </c>
      <c r="B57" s="103">
        <v>124244.969</v>
      </c>
      <c r="C57" s="103">
        <v>-4990.4064200000003</v>
      </c>
      <c r="D57" s="103">
        <v>119254.56258</v>
      </c>
      <c r="E57" s="103">
        <v>0</v>
      </c>
      <c r="F57" s="103">
        <v>119254.56258</v>
      </c>
      <c r="G57" s="103">
        <v>104974.155531</v>
      </c>
      <c r="H57" s="104">
        <v>88.025274052369923</v>
      </c>
      <c r="I57" s="103">
        <v>80354.032514999999</v>
      </c>
      <c r="J57" s="104">
        <v>67.380258479499091</v>
      </c>
      <c r="K57" s="8" t="s">
        <v>137</v>
      </c>
    </row>
    <row r="58" spans="1:11">
      <c r="A58" s="114" t="s">
        <v>75</v>
      </c>
      <c r="B58" s="103">
        <v>30127.028999999999</v>
      </c>
      <c r="C58" s="103">
        <v>3864.6548419999999</v>
      </c>
      <c r="D58" s="103">
        <v>33991.683841999999</v>
      </c>
      <c r="E58" s="103">
        <v>0</v>
      </c>
      <c r="F58" s="103">
        <v>33991.683841999999</v>
      </c>
      <c r="G58" s="103">
        <v>29833.565891999999</v>
      </c>
      <c r="H58" s="104">
        <v>87.767249279771647</v>
      </c>
      <c r="I58" s="103">
        <v>22536.219652</v>
      </c>
      <c r="J58" s="104">
        <v>66.299215292636745</v>
      </c>
      <c r="K58" s="8" t="s">
        <v>137</v>
      </c>
    </row>
    <row r="59" spans="1:11">
      <c r="A59" s="114" t="s">
        <v>156</v>
      </c>
      <c r="B59" s="103">
        <v>73797.89</v>
      </c>
      <c r="C59" s="103">
        <v>-239.60968</v>
      </c>
      <c r="D59" s="103">
        <v>73558.280320000005</v>
      </c>
      <c r="E59" s="103">
        <v>0</v>
      </c>
      <c r="F59" s="103">
        <v>73558.280320000005</v>
      </c>
      <c r="G59" s="103">
        <v>51294.294527999999</v>
      </c>
      <c r="H59" s="104">
        <v>69.732862574892778</v>
      </c>
      <c r="I59" s="103">
        <v>47766.444087999997</v>
      </c>
      <c r="J59" s="104">
        <v>64.936868942832831</v>
      </c>
      <c r="K59" s="8" t="s">
        <v>137</v>
      </c>
    </row>
    <row r="60" spans="1:11">
      <c r="A60" s="114" t="s">
        <v>32</v>
      </c>
      <c r="B60" s="103">
        <v>47994.557000000001</v>
      </c>
      <c r="C60" s="103">
        <v>-594.85911499999997</v>
      </c>
      <c r="D60" s="103">
        <v>47399.697885000001</v>
      </c>
      <c r="E60" s="103">
        <v>0</v>
      </c>
      <c r="F60" s="103">
        <v>47399.697885000001</v>
      </c>
      <c r="G60" s="103">
        <v>45415.072898999999</v>
      </c>
      <c r="H60" s="104">
        <v>95.813000768876094</v>
      </c>
      <c r="I60" s="103">
        <v>29767.777621000001</v>
      </c>
      <c r="J60" s="104">
        <v>62.801618890529355</v>
      </c>
      <c r="K60" s="8" t="s">
        <v>137</v>
      </c>
    </row>
    <row r="61" spans="1:11">
      <c r="A61" s="114" t="s">
        <v>38</v>
      </c>
      <c r="B61" s="103">
        <v>23575.883000000002</v>
      </c>
      <c r="C61" s="103">
        <v>723.153862</v>
      </c>
      <c r="D61" s="103">
        <v>24299.036862000001</v>
      </c>
      <c r="E61" s="103">
        <v>0</v>
      </c>
      <c r="F61" s="103">
        <v>24299.036862000001</v>
      </c>
      <c r="G61" s="103">
        <v>21148.798669</v>
      </c>
      <c r="H61" s="104">
        <v>87.035542968674235</v>
      </c>
      <c r="I61" s="103">
        <v>14782.926778999999</v>
      </c>
      <c r="J61" s="104">
        <v>60.837500938641107</v>
      </c>
      <c r="K61" s="8" t="s">
        <v>137</v>
      </c>
    </row>
    <row r="62" spans="1:11">
      <c r="A62" s="114" t="s">
        <v>157</v>
      </c>
      <c r="B62" s="103">
        <v>46440.525000000001</v>
      </c>
      <c r="C62" s="103">
        <v>230</v>
      </c>
      <c r="D62" s="103">
        <v>46670.525000000001</v>
      </c>
      <c r="E62" s="103">
        <v>0</v>
      </c>
      <c r="F62" s="103">
        <v>46670.525000000001</v>
      </c>
      <c r="G62" s="103">
        <v>45772.201128000001</v>
      </c>
      <c r="H62" s="104">
        <v>98.075179415701882</v>
      </c>
      <c r="I62" s="103">
        <v>27602.579675000001</v>
      </c>
      <c r="J62" s="104">
        <v>59.143495118171487</v>
      </c>
      <c r="K62" s="8" t="s">
        <v>137</v>
      </c>
    </row>
    <row r="63" spans="1:11">
      <c r="A63" s="114" t="s">
        <v>37</v>
      </c>
      <c r="B63" s="103">
        <v>302560.71000000002</v>
      </c>
      <c r="C63" s="103">
        <v>-22670.124230000001</v>
      </c>
      <c r="D63" s="103">
        <v>279890.58577000001</v>
      </c>
      <c r="E63" s="103">
        <v>0</v>
      </c>
      <c r="F63" s="103">
        <v>279890.58577000001</v>
      </c>
      <c r="G63" s="103">
        <v>227890.81752099999</v>
      </c>
      <c r="H63" s="104">
        <v>81.421394325948924</v>
      </c>
      <c r="I63" s="103">
        <v>133810.875294</v>
      </c>
      <c r="J63" s="104">
        <v>47.808280126991853</v>
      </c>
      <c r="K63" s="8" t="s">
        <v>137</v>
      </c>
    </row>
    <row r="64" spans="1:11">
      <c r="A64" s="114" t="s">
        <v>36</v>
      </c>
      <c r="B64" s="103">
        <v>88703.767999999996</v>
      </c>
      <c r="C64" s="103">
        <v>-102.42643</v>
      </c>
      <c r="D64" s="103">
        <v>88601.341570000004</v>
      </c>
      <c r="E64" s="103">
        <v>0</v>
      </c>
      <c r="F64" s="103">
        <v>88601.341570000004</v>
      </c>
      <c r="G64" s="103">
        <v>79733.289015999995</v>
      </c>
      <c r="H64" s="104">
        <v>89.991062892660892</v>
      </c>
      <c r="I64" s="103">
        <v>41647.559977999997</v>
      </c>
      <c r="J64" s="104">
        <v>47.005563617900869</v>
      </c>
      <c r="K64" s="8" t="s">
        <v>137</v>
      </c>
    </row>
    <row r="65" spans="1:252">
      <c r="A65" s="114" t="s">
        <v>34</v>
      </c>
      <c r="B65" s="103">
        <v>1615856.4380000001</v>
      </c>
      <c r="C65" s="103">
        <v>-237057.40956100001</v>
      </c>
      <c r="D65" s="103">
        <v>1378799.028439</v>
      </c>
      <c r="E65" s="103">
        <v>0</v>
      </c>
      <c r="F65" s="103">
        <v>1378799.028439</v>
      </c>
      <c r="G65" s="103">
        <v>873058.02204700001</v>
      </c>
      <c r="H65" s="104">
        <v>63.32017966646147</v>
      </c>
      <c r="I65" s="103">
        <v>514582.372638</v>
      </c>
      <c r="J65" s="104">
        <v>37.321057095650964</v>
      </c>
      <c r="K65" s="8" t="s">
        <v>137</v>
      </c>
    </row>
    <row r="66" spans="1:252">
      <c r="A66" s="114" t="s">
        <v>158</v>
      </c>
      <c r="B66" s="103">
        <v>161765.845</v>
      </c>
      <c r="C66" s="103">
        <v>4043.0055769999999</v>
      </c>
      <c r="D66" s="103">
        <v>165808.850577</v>
      </c>
      <c r="E66" s="103">
        <v>0</v>
      </c>
      <c r="F66" s="103">
        <v>165808.850577</v>
      </c>
      <c r="G66" s="103">
        <v>102494.64288</v>
      </c>
      <c r="H66" s="104">
        <v>61.814940832969889</v>
      </c>
      <c r="I66" s="103">
        <v>55724.098927999999</v>
      </c>
      <c r="J66" s="104">
        <v>33.607433339104098</v>
      </c>
      <c r="K66" s="8" t="s">
        <v>137</v>
      </c>
    </row>
    <row r="67" spans="1:252" s="10" customFormat="1" ht="22.5" customHeight="1">
      <c r="A67" s="106" t="s">
        <v>62</v>
      </c>
      <c r="B67" s="106">
        <v>6193558.1129999999</v>
      </c>
      <c r="C67" s="106">
        <v>-295568.22508300003</v>
      </c>
      <c r="D67" s="106">
        <v>5897989.8879169989</v>
      </c>
      <c r="E67" s="106">
        <v>0</v>
      </c>
      <c r="F67" s="106">
        <v>5897989.8879169989</v>
      </c>
      <c r="G67" s="106">
        <v>4930023.8654009998</v>
      </c>
      <c r="H67" s="116">
        <v>83.588204779749859</v>
      </c>
      <c r="I67" s="106">
        <v>4006276.8904169998</v>
      </c>
      <c r="J67" s="104">
        <v>67.926140372409179</v>
      </c>
      <c r="K67" s="8" t="s">
        <v>137</v>
      </c>
    </row>
    <row r="68" spans="1:252">
      <c r="A68" s="724" t="s">
        <v>180</v>
      </c>
      <c r="B68" s="725"/>
      <c r="C68" s="725"/>
    </row>
    <row r="69" spans="1:252">
      <c r="A69" s="110" t="s">
        <v>183</v>
      </c>
      <c r="B69" s="111"/>
      <c r="C69" s="111"/>
      <c r="K69" s="8" t="s">
        <v>137</v>
      </c>
    </row>
    <row r="70" spans="1:252">
      <c r="A70" s="110"/>
      <c r="B70" s="111"/>
      <c r="C70" s="111"/>
      <c r="K70" s="8"/>
    </row>
    <row r="71" spans="1:252" s="2" customFormat="1">
      <c r="A71" s="722" t="s">
        <v>16</v>
      </c>
      <c r="B71" s="722"/>
      <c r="C71" s="722"/>
      <c r="D71" s="722"/>
      <c r="E71" s="722"/>
      <c r="F71" s="722"/>
      <c r="G71" s="722"/>
      <c r="H71" s="722"/>
      <c r="I71" s="722"/>
      <c r="J71" s="722"/>
      <c r="K71" s="8" t="s">
        <v>137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s="2" customFormat="1" ht="23.25">
      <c r="A72" s="722" t="s">
        <v>103</v>
      </c>
      <c r="B72" s="722"/>
      <c r="C72" s="722"/>
      <c r="D72" s="722"/>
      <c r="E72" s="722"/>
      <c r="F72" s="722"/>
      <c r="G72" s="722"/>
      <c r="H72" s="722"/>
      <c r="I72" s="722"/>
      <c r="J72" s="722"/>
      <c r="K72" s="8" t="s">
        <v>137</v>
      </c>
      <c r="L72" s="1"/>
      <c r="M72" s="113" t="s">
        <v>159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s="2" customFormat="1" ht="14.25" customHeight="1">
      <c r="A73" s="726">
        <v>0</v>
      </c>
      <c r="B73" s="718"/>
      <c r="C73" s="718"/>
      <c r="D73" s="718"/>
      <c r="E73" s="718"/>
      <c r="F73" s="718"/>
      <c r="G73" s="718"/>
      <c r="H73" s="718"/>
      <c r="I73" s="718"/>
      <c r="J73" s="718"/>
      <c r="K73" s="8" t="s">
        <v>137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s="2" customFormat="1" ht="13.5" customHeight="1">
      <c r="A74" s="728" t="s">
        <v>1</v>
      </c>
      <c r="B74" s="728"/>
      <c r="C74" s="728"/>
      <c r="D74" s="728"/>
      <c r="E74" s="728"/>
      <c r="F74" s="728"/>
      <c r="G74" s="728"/>
      <c r="H74" s="728"/>
      <c r="I74" s="728"/>
      <c r="J74" s="728"/>
      <c r="K74" s="8" t="s">
        <v>137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s="2" customFormat="1" ht="25.5">
      <c r="A75" s="100" t="s">
        <v>16</v>
      </c>
      <c r="B75" s="100" t="s">
        <v>69</v>
      </c>
      <c r="C75" s="100" t="s">
        <v>92</v>
      </c>
      <c r="D75" s="100" t="s">
        <v>70</v>
      </c>
      <c r="E75" s="100" t="s">
        <v>5</v>
      </c>
      <c r="F75" s="100" t="s">
        <v>6</v>
      </c>
      <c r="G75" s="100" t="s">
        <v>93</v>
      </c>
      <c r="H75" s="101" t="s">
        <v>7</v>
      </c>
      <c r="I75" s="100" t="s">
        <v>8</v>
      </c>
      <c r="J75" s="100" t="s">
        <v>9</v>
      </c>
      <c r="K75" s="8" t="s">
        <v>137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>
      <c r="A76" s="114" t="s">
        <v>24</v>
      </c>
      <c r="B76" s="103">
        <v>37649.430999999997</v>
      </c>
      <c r="C76" s="103">
        <v>-2992.868571</v>
      </c>
      <c r="D76" s="103">
        <v>34656.562428999998</v>
      </c>
      <c r="E76" s="103">
        <v>0</v>
      </c>
      <c r="F76" s="103">
        <v>34656.562428999998</v>
      </c>
      <c r="G76" s="103">
        <v>33878.663746999999</v>
      </c>
      <c r="H76" s="104">
        <v>97.755407266391003</v>
      </c>
      <c r="I76" s="103">
        <v>21300.289572000001</v>
      </c>
      <c r="J76" s="104">
        <v>61.461056951731294</v>
      </c>
      <c r="K76" s="8" t="s">
        <v>137</v>
      </c>
    </row>
    <row r="77" spans="1:252">
      <c r="A77" s="114" t="s">
        <v>172</v>
      </c>
      <c r="B77" s="103">
        <v>91965.850999999995</v>
      </c>
      <c r="C77" s="103">
        <v>-9866.0196940000005</v>
      </c>
      <c r="D77" s="103">
        <v>82099.831305999993</v>
      </c>
      <c r="E77" s="103">
        <v>0</v>
      </c>
      <c r="F77" s="103">
        <v>82099.831305999993</v>
      </c>
      <c r="G77" s="103">
        <v>81253.691892000003</v>
      </c>
      <c r="H77" s="104">
        <v>98.9693774024379</v>
      </c>
      <c r="I77" s="103">
        <v>45734.326307000003</v>
      </c>
      <c r="J77" s="104">
        <v>55.705749426622333</v>
      </c>
      <c r="K77" s="8" t="s">
        <v>137</v>
      </c>
    </row>
    <row r="78" spans="1:252">
      <c r="A78" s="114" t="s">
        <v>28</v>
      </c>
      <c r="B78" s="103">
        <v>32436.561000000002</v>
      </c>
      <c r="C78" s="103">
        <v>-1437.9222890000001</v>
      </c>
      <c r="D78" s="103">
        <v>30998.638711</v>
      </c>
      <c r="E78" s="103">
        <v>0</v>
      </c>
      <c r="F78" s="103">
        <v>30998.638711</v>
      </c>
      <c r="G78" s="103">
        <v>28866.537559</v>
      </c>
      <c r="H78" s="104">
        <v>93.12195231578535</v>
      </c>
      <c r="I78" s="103">
        <v>16652.63881</v>
      </c>
      <c r="J78" s="104">
        <v>53.720548715872283</v>
      </c>
      <c r="K78" s="8" t="s">
        <v>137</v>
      </c>
    </row>
    <row r="79" spans="1:252">
      <c r="A79" s="114" t="s">
        <v>22</v>
      </c>
      <c r="B79" s="103">
        <v>51318.875</v>
      </c>
      <c r="C79" s="103">
        <v>-891.63859600000001</v>
      </c>
      <c r="D79" s="103">
        <v>50427.236404000003</v>
      </c>
      <c r="E79" s="103">
        <v>0</v>
      </c>
      <c r="F79" s="103">
        <v>50427.236404000003</v>
      </c>
      <c r="G79" s="103">
        <v>48351.997137999999</v>
      </c>
      <c r="H79" s="104">
        <v>95.884685709575407</v>
      </c>
      <c r="I79" s="103">
        <v>25460.099435</v>
      </c>
      <c r="J79" s="104">
        <v>50.488785923196957</v>
      </c>
      <c r="K79" s="8" t="s">
        <v>137</v>
      </c>
    </row>
    <row r="80" spans="1:252">
      <c r="A80" s="114" t="s">
        <v>30</v>
      </c>
      <c r="B80" s="103">
        <v>39483.038</v>
      </c>
      <c r="C80" s="103">
        <v>-5778.297133</v>
      </c>
      <c r="D80" s="103">
        <v>33704.740867</v>
      </c>
      <c r="E80" s="103">
        <v>0</v>
      </c>
      <c r="F80" s="103">
        <v>33704.740867</v>
      </c>
      <c r="G80" s="103">
        <v>33261.698166000002</v>
      </c>
      <c r="H80" s="104">
        <v>98.685518150849276</v>
      </c>
      <c r="I80" s="103">
        <v>16692.617494999999</v>
      </c>
      <c r="J80" s="119">
        <v>49.526022350593379</v>
      </c>
      <c r="K80" s="8" t="s">
        <v>137</v>
      </c>
    </row>
    <row r="81" spans="1:11">
      <c r="A81" s="114" t="s">
        <v>171</v>
      </c>
      <c r="B81" s="103">
        <v>96221.221999999994</v>
      </c>
      <c r="C81" s="103">
        <v>-2674.136305</v>
      </c>
      <c r="D81" s="103">
        <v>93547.085695000002</v>
      </c>
      <c r="E81" s="103">
        <v>0</v>
      </c>
      <c r="F81" s="103">
        <v>93547.085695000002</v>
      </c>
      <c r="G81" s="103">
        <v>91792.755680000002</v>
      </c>
      <c r="H81" s="104">
        <v>98.124655619182192</v>
      </c>
      <c r="I81" s="103">
        <v>44367.293342999998</v>
      </c>
      <c r="J81" s="104">
        <v>47.427766470090461</v>
      </c>
      <c r="K81" s="8" t="s">
        <v>137</v>
      </c>
    </row>
    <row r="82" spans="1:11">
      <c r="A82" s="114" t="s">
        <v>23</v>
      </c>
      <c r="B82" s="103">
        <v>96644.226999999999</v>
      </c>
      <c r="C82" s="103">
        <v>1600</v>
      </c>
      <c r="D82" s="103">
        <v>98244.226999999999</v>
      </c>
      <c r="E82" s="103">
        <v>0</v>
      </c>
      <c r="F82" s="103">
        <v>98244.226999999999</v>
      </c>
      <c r="G82" s="103">
        <v>68028.034050000002</v>
      </c>
      <c r="H82" s="104">
        <v>69.243797958733992</v>
      </c>
      <c r="I82" s="103">
        <v>45411.547255539997</v>
      </c>
      <c r="J82" s="104">
        <v>46.223120321909605</v>
      </c>
      <c r="K82" s="8" t="s">
        <v>137</v>
      </c>
    </row>
    <row r="83" spans="1:11">
      <c r="A83" s="114" t="s">
        <v>26</v>
      </c>
      <c r="B83" s="103">
        <v>32094.467000000001</v>
      </c>
      <c r="C83" s="103">
        <v>-772.38874399999997</v>
      </c>
      <c r="D83" s="103">
        <v>31322.078256000001</v>
      </c>
      <c r="E83" s="103">
        <v>0</v>
      </c>
      <c r="F83" s="103">
        <v>31322.078256000001</v>
      </c>
      <c r="G83" s="103">
        <v>30130.18443094</v>
      </c>
      <c r="H83" s="104">
        <v>96.194716661779339</v>
      </c>
      <c r="I83" s="103">
        <v>14442.22155244</v>
      </c>
      <c r="J83" s="104">
        <v>46.108758922066343</v>
      </c>
      <c r="K83" s="8" t="s">
        <v>137</v>
      </c>
    </row>
    <row r="84" spans="1:11">
      <c r="A84" s="114" t="s">
        <v>19</v>
      </c>
      <c r="B84" s="103">
        <v>55533.146999999997</v>
      </c>
      <c r="C84" s="103">
        <v>-6308.9281170000004</v>
      </c>
      <c r="D84" s="103">
        <v>49224.218883000001</v>
      </c>
      <c r="E84" s="103">
        <v>0</v>
      </c>
      <c r="F84" s="103">
        <v>49224.218883000001</v>
      </c>
      <c r="G84" s="103">
        <v>44897.506282000002</v>
      </c>
      <c r="H84" s="104">
        <v>91.210195511107912</v>
      </c>
      <c r="I84" s="103">
        <v>21793.977595</v>
      </c>
      <c r="J84" s="104">
        <v>44.274907940746893</v>
      </c>
      <c r="K84" s="8" t="s">
        <v>137</v>
      </c>
    </row>
    <row r="85" spans="1:11">
      <c r="A85" s="114" t="s">
        <v>17</v>
      </c>
      <c r="B85" s="103">
        <v>27436.685000000001</v>
      </c>
      <c r="C85" s="103">
        <v>-761.39133300000003</v>
      </c>
      <c r="D85" s="103">
        <v>26675.293667000002</v>
      </c>
      <c r="E85" s="103">
        <v>0</v>
      </c>
      <c r="F85" s="103">
        <v>26675.293667000002</v>
      </c>
      <c r="G85" s="103">
        <v>25696.463857999999</v>
      </c>
      <c r="H85" s="104">
        <v>96.33057532104732</v>
      </c>
      <c r="I85" s="103">
        <v>11563.344139999999</v>
      </c>
      <c r="J85" s="104">
        <v>43.348516737437123</v>
      </c>
      <c r="K85" s="8" t="s">
        <v>137</v>
      </c>
    </row>
    <row r="86" spans="1:11">
      <c r="A86" s="114" t="s">
        <v>29</v>
      </c>
      <c r="B86" s="103">
        <v>128080.107</v>
      </c>
      <c r="C86" s="103">
        <v>-16451.678728999999</v>
      </c>
      <c r="D86" s="103">
        <v>111628.428271</v>
      </c>
      <c r="E86" s="103">
        <v>0</v>
      </c>
      <c r="F86" s="103">
        <v>111628.428271</v>
      </c>
      <c r="G86" s="103">
        <v>102028.67149891</v>
      </c>
      <c r="H86" s="104">
        <v>91.400258051842584</v>
      </c>
      <c r="I86" s="103">
        <v>47260.186896699997</v>
      </c>
      <c r="J86" s="104">
        <v>42.337053050649949</v>
      </c>
      <c r="K86" s="8" t="s">
        <v>137</v>
      </c>
    </row>
    <row r="87" spans="1:11">
      <c r="A87" s="114" t="s">
        <v>105</v>
      </c>
      <c r="B87" s="103">
        <v>41664.51</v>
      </c>
      <c r="C87" s="103">
        <v>-3349.566018</v>
      </c>
      <c r="D87" s="103">
        <v>38314.943981999997</v>
      </c>
      <c r="E87" s="103">
        <v>0</v>
      </c>
      <c r="F87" s="103">
        <v>38314.943981999997</v>
      </c>
      <c r="G87" s="103">
        <v>37430.228578000002</v>
      </c>
      <c r="H87" s="104">
        <v>97.690939064361856</v>
      </c>
      <c r="I87" s="103">
        <v>15119.919474</v>
      </c>
      <c r="J87" s="104">
        <v>39.462199086349173</v>
      </c>
      <c r="K87" s="8" t="s">
        <v>137</v>
      </c>
    </row>
    <row r="88" spans="1:11">
      <c r="A88" s="114" t="s">
        <v>27</v>
      </c>
      <c r="B88" s="103">
        <v>38969.650999999998</v>
      </c>
      <c r="C88" s="103">
        <v>-1411.989331</v>
      </c>
      <c r="D88" s="103">
        <v>37557.661669000001</v>
      </c>
      <c r="E88" s="103">
        <v>0</v>
      </c>
      <c r="F88" s="103">
        <v>37557.661669000001</v>
      </c>
      <c r="G88" s="103">
        <v>35092.455299199995</v>
      </c>
      <c r="H88" s="104">
        <v>93.436209124183094</v>
      </c>
      <c r="I88" s="103">
        <v>14668.266274</v>
      </c>
      <c r="J88" s="104">
        <v>39.055323526989298</v>
      </c>
      <c r="K88" s="8" t="s">
        <v>137</v>
      </c>
    </row>
    <row r="89" spans="1:11">
      <c r="A89" s="114" t="s">
        <v>170</v>
      </c>
      <c r="B89" s="103">
        <v>39532.313000000002</v>
      </c>
      <c r="C89" s="103">
        <v>-6240.0605580000001</v>
      </c>
      <c r="D89" s="103">
        <v>33292.252441999997</v>
      </c>
      <c r="E89" s="103">
        <v>0</v>
      </c>
      <c r="F89" s="103">
        <v>33292.252441999997</v>
      </c>
      <c r="G89" s="103">
        <v>30628.426783999999</v>
      </c>
      <c r="H89" s="104">
        <v>91.998661963047482</v>
      </c>
      <c r="I89" s="103">
        <v>12740.615006</v>
      </c>
      <c r="J89" s="104">
        <v>38.269008767718631</v>
      </c>
      <c r="K89" s="8" t="s">
        <v>137</v>
      </c>
    </row>
    <row r="90" spans="1:11">
      <c r="A90" s="114" t="s">
        <v>21</v>
      </c>
      <c r="B90" s="103">
        <v>173647.75099999999</v>
      </c>
      <c r="C90" s="103">
        <v>1456.2886120000001</v>
      </c>
      <c r="D90" s="103">
        <v>175104.03961199999</v>
      </c>
      <c r="E90" s="103">
        <v>0</v>
      </c>
      <c r="F90" s="103">
        <v>175104.03961199999</v>
      </c>
      <c r="G90" s="103">
        <v>169325.483148</v>
      </c>
      <c r="H90" s="104">
        <v>96.699929666497539</v>
      </c>
      <c r="I90" s="103">
        <v>67004.895189999996</v>
      </c>
      <c r="J90" s="104">
        <v>38.265762079773346</v>
      </c>
      <c r="K90" s="8" t="s">
        <v>137</v>
      </c>
    </row>
    <row r="91" spans="1:11">
      <c r="A91" s="114" t="s">
        <v>20</v>
      </c>
      <c r="B91" s="103">
        <v>103416.492</v>
      </c>
      <c r="C91" s="103">
        <v>-6314.9780700000001</v>
      </c>
      <c r="D91" s="103">
        <v>97101.513930000001</v>
      </c>
      <c r="E91" s="103">
        <v>0</v>
      </c>
      <c r="F91" s="103">
        <v>97101.513930000001</v>
      </c>
      <c r="G91" s="103">
        <v>92458.894174999994</v>
      </c>
      <c r="H91" s="104">
        <v>95.218797764217314</v>
      </c>
      <c r="I91" s="103">
        <v>32943.683048999999</v>
      </c>
      <c r="J91" s="104">
        <v>33.927053982648445</v>
      </c>
      <c r="K91" s="8" t="s">
        <v>137</v>
      </c>
    </row>
    <row r="92" spans="1:11">
      <c r="A92" s="114" t="s">
        <v>104</v>
      </c>
      <c r="B92" s="103">
        <v>49428.262999999999</v>
      </c>
      <c r="C92" s="103">
        <v>-6180.0613999999996</v>
      </c>
      <c r="D92" s="103">
        <v>43248.2016</v>
      </c>
      <c r="E92" s="103">
        <v>0</v>
      </c>
      <c r="F92" s="103">
        <v>43248.2016</v>
      </c>
      <c r="G92" s="103">
        <v>37946.145491000003</v>
      </c>
      <c r="H92" s="104">
        <v>87.740400958082844</v>
      </c>
      <c r="I92" s="103">
        <v>13429.40433193</v>
      </c>
      <c r="J92" s="104">
        <v>31.051937040383205</v>
      </c>
      <c r="K92" s="8" t="s">
        <v>137</v>
      </c>
    </row>
    <row r="93" spans="1:11">
      <c r="A93" s="114" t="s">
        <v>18</v>
      </c>
      <c r="B93" s="103">
        <v>103722.18399999999</v>
      </c>
      <c r="C93" s="103">
        <v>-5563.5307320000002</v>
      </c>
      <c r="D93" s="103">
        <v>98158.653267999995</v>
      </c>
      <c r="E93" s="103">
        <v>0</v>
      </c>
      <c r="F93" s="103">
        <v>98158.653267999995</v>
      </c>
      <c r="G93" s="103">
        <v>97234.750260999994</v>
      </c>
      <c r="H93" s="104">
        <v>99.058765604212709</v>
      </c>
      <c r="I93" s="103">
        <v>29406.217439</v>
      </c>
      <c r="J93" s="104">
        <v>29.957845243366343</v>
      </c>
      <c r="K93" s="8" t="s">
        <v>137</v>
      </c>
    </row>
    <row r="94" spans="1:11">
      <c r="A94" s="114" t="s">
        <v>106</v>
      </c>
      <c r="B94" s="103">
        <v>208421.11600000001</v>
      </c>
      <c r="C94" s="103">
        <v>-7734.1091299999998</v>
      </c>
      <c r="D94" s="103">
        <v>200687.00687000001</v>
      </c>
      <c r="E94" s="103">
        <v>0</v>
      </c>
      <c r="F94" s="103">
        <v>200687.00687000001</v>
      </c>
      <c r="G94" s="103">
        <v>195482.96159299999</v>
      </c>
      <c r="H94" s="104">
        <v>97.406884801281109</v>
      </c>
      <c r="I94" s="103">
        <v>57712.932567000003</v>
      </c>
      <c r="J94" s="104">
        <v>28.757682655751093</v>
      </c>
      <c r="K94" s="8" t="s">
        <v>137</v>
      </c>
    </row>
    <row r="95" spans="1:11">
      <c r="A95" s="114" t="s">
        <v>25</v>
      </c>
      <c r="B95" s="103">
        <v>33564.756000000001</v>
      </c>
      <c r="C95" s="103">
        <v>8464.2436519999992</v>
      </c>
      <c r="D95" s="103">
        <v>42028.999651999999</v>
      </c>
      <c r="E95" s="103">
        <v>0</v>
      </c>
      <c r="F95" s="103">
        <v>42028.999651999999</v>
      </c>
      <c r="G95" s="103">
        <v>41739.354227999997</v>
      </c>
      <c r="H95" s="104">
        <v>99.310843878278661</v>
      </c>
      <c r="I95" s="103">
        <v>7733.244111</v>
      </c>
      <c r="J95" s="104">
        <v>18.399781519977253</v>
      </c>
      <c r="K95" s="8" t="s">
        <v>137</v>
      </c>
    </row>
    <row r="96" spans="1:11" s="10" customFormat="1" ht="22.5" customHeight="1">
      <c r="A96" s="120" t="s">
        <v>122</v>
      </c>
      <c r="B96" s="106">
        <v>1481230.6469999999</v>
      </c>
      <c r="C96" s="106">
        <v>-73209.032485999996</v>
      </c>
      <c r="D96" s="106">
        <v>1408021.6145140002</v>
      </c>
      <c r="E96" s="106">
        <v>0</v>
      </c>
      <c r="F96" s="106">
        <v>1408021.6145140002</v>
      </c>
      <c r="G96" s="106">
        <v>1325524.90385905</v>
      </c>
      <c r="H96" s="116">
        <v>94.140948561828353</v>
      </c>
      <c r="I96" s="106">
        <v>561437.71984360996</v>
      </c>
      <c r="J96" s="116">
        <v>39.874225939166323</v>
      </c>
      <c r="K96" s="8" t="s">
        <v>137</v>
      </c>
    </row>
    <row r="97" spans="1:13">
      <c r="A97" s="724" t="s">
        <v>197</v>
      </c>
      <c r="B97" s="725"/>
      <c r="C97" s="725"/>
    </row>
    <row r="98" spans="1:13">
      <c r="A98" s="110" t="s">
        <v>183</v>
      </c>
      <c r="B98" s="111"/>
      <c r="C98" s="111"/>
    </row>
    <row r="99" spans="1:13">
      <c r="A99" s="110"/>
      <c r="B99" s="111"/>
      <c r="C99" s="111"/>
    </row>
    <row r="100" spans="1:13" ht="23.25">
      <c r="A100" s="722" t="s">
        <v>147</v>
      </c>
      <c r="B100" s="722"/>
      <c r="C100" s="722"/>
      <c r="D100" s="722"/>
      <c r="E100" s="722"/>
      <c r="F100" s="722"/>
      <c r="G100" s="722"/>
      <c r="H100" s="722"/>
      <c r="I100" s="722"/>
      <c r="J100" s="722"/>
      <c r="M100" s="113" t="s">
        <v>160</v>
      </c>
    </row>
    <row r="101" spans="1:13">
      <c r="A101" s="722" t="s">
        <v>148</v>
      </c>
      <c r="B101" s="722"/>
      <c r="C101" s="722"/>
      <c r="D101" s="722"/>
      <c r="E101" s="722"/>
      <c r="F101" s="722"/>
      <c r="G101" s="722"/>
      <c r="H101" s="722"/>
      <c r="I101" s="722"/>
      <c r="J101" s="722"/>
    </row>
    <row r="102" spans="1:13">
      <c r="A102" s="726">
        <v>0</v>
      </c>
      <c r="B102" s="718"/>
      <c r="C102" s="718"/>
      <c r="D102" s="718"/>
      <c r="E102" s="718"/>
      <c r="F102" s="718"/>
      <c r="G102" s="718"/>
      <c r="H102" s="718"/>
      <c r="I102" s="718"/>
      <c r="J102" s="718"/>
    </row>
    <row r="103" spans="1:13">
      <c r="A103" s="728" t="s">
        <v>1</v>
      </c>
      <c r="B103" s="728"/>
      <c r="C103" s="728"/>
      <c r="D103" s="728"/>
      <c r="E103" s="728"/>
      <c r="F103" s="728"/>
      <c r="G103" s="728"/>
      <c r="H103" s="728"/>
      <c r="I103" s="728"/>
      <c r="J103" s="728"/>
    </row>
    <row r="104" spans="1:13" ht="25.5">
      <c r="A104" s="121" t="s">
        <v>147</v>
      </c>
      <c r="B104" s="100" t="s">
        <v>69</v>
      </c>
      <c r="C104" s="100" t="s">
        <v>92</v>
      </c>
      <c r="D104" s="100" t="s">
        <v>70</v>
      </c>
      <c r="E104" s="100" t="s">
        <v>5</v>
      </c>
      <c r="F104" s="100" t="s">
        <v>6</v>
      </c>
      <c r="G104" s="100" t="s">
        <v>93</v>
      </c>
      <c r="H104" s="101" t="s">
        <v>7</v>
      </c>
      <c r="I104" s="100" t="s">
        <v>8</v>
      </c>
      <c r="J104" s="100" t="s">
        <v>9</v>
      </c>
    </row>
    <row r="105" spans="1:13">
      <c r="A105" s="114" t="s">
        <v>161</v>
      </c>
      <c r="B105" s="103">
        <v>0</v>
      </c>
      <c r="C105" s="103">
        <v>408020.21027400001</v>
      </c>
      <c r="D105" s="103">
        <v>408020.21027400001</v>
      </c>
      <c r="E105" s="103">
        <v>0</v>
      </c>
      <c r="F105" s="103">
        <v>408020.21027400001</v>
      </c>
      <c r="G105" s="103">
        <v>311397.716549</v>
      </c>
      <c r="H105" s="104">
        <v>76.319189272483683</v>
      </c>
      <c r="I105" s="103">
        <v>252369.30140900001</v>
      </c>
      <c r="J105" s="104">
        <v>61.852157087886674</v>
      </c>
    </row>
    <row r="106" spans="1:13">
      <c r="A106" s="114" t="s">
        <v>162</v>
      </c>
      <c r="B106" s="103">
        <v>0</v>
      </c>
      <c r="C106" s="103">
        <v>404470.20270099997</v>
      </c>
      <c r="D106" s="103">
        <v>404470.20270099997</v>
      </c>
      <c r="E106" s="103">
        <v>0</v>
      </c>
      <c r="F106" s="103">
        <v>404470.20270099997</v>
      </c>
      <c r="G106" s="103">
        <v>329933.78853900003</v>
      </c>
      <c r="H106" s="104">
        <v>81.571840480644724</v>
      </c>
      <c r="I106" s="103">
        <v>239574.06607999999</v>
      </c>
      <c r="J106" s="119">
        <v>59.231573668506407</v>
      </c>
    </row>
    <row r="107" spans="1:13">
      <c r="A107" s="114" t="s">
        <v>163</v>
      </c>
      <c r="B107" s="103">
        <v>0</v>
      </c>
      <c r="C107" s="103">
        <v>422925.52405899996</v>
      </c>
      <c r="D107" s="103">
        <v>422925.52405899996</v>
      </c>
      <c r="E107" s="103">
        <v>0</v>
      </c>
      <c r="F107" s="103">
        <v>422925.52405899996</v>
      </c>
      <c r="G107" s="103">
        <v>310399.55255199998</v>
      </c>
      <c r="H107" s="104">
        <v>73.393430969349083</v>
      </c>
      <c r="I107" s="103">
        <v>244296.90874499999</v>
      </c>
      <c r="J107" s="104">
        <v>57.763576527700778</v>
      </c>
    </row>
    <row r="108" spans="1:13">
      <c r="A108" s="114" t="s">
        <v>164</v>
      </c>
      <c r="B108" s="103">
        <v>0</v>
      </c>
      <c r="C108" s="103">
        <v>459212.56456600002</v>
      </c>
      <c r="D108" s="103">
        <v>459212.56456600002</v>
      </c>
      <c r="E108" s="103">
        <v>0</v>
      </c>
      <c r="F108" s="103">
        <v>459212.56456600002</v>
      </c>
      <c r="G108" s="103">
        <v>307639.22253699997</v>
      </c>
      <c r="H108" s="104">
        <v>66.992771164209884</v>
      </c>
      <c r="I108" s="103">
        <v>243241.91377799999</v>
      </c>
      <c r="J108" s="104">
        <v>52.969350698817877</v>
      </c>
    </row>
    <row r="109" spans="1:13" ht="22.5" customHeight="1">
      <c r="A109" s="120" t="s">
        <v>122</v>
      </c>
      <c r="B109" s="106">
        <v>0</v>
      </c>
      <c r="C109" s="106">
        <v>1694628.5016000001</v>
      </c>
      <c r="D109" s="106">
        <v>1694628.5016000001</v>
      </c>
      <c r="E109" s="106">
        <v>0</v>
      </c>
      <c r="F109" s="106">
        <v>1694628.5016000001</v>
      </c>
      <c r="G109" s="106">
        <v>1259370.280177</v>
      </c>
      <c r="H109" s="116">
        <v>74.315419514539798</v>
      </c>
      <c r="I109" s="106">
        <v>979482.19001200004</v>
      </c>
      <c r="J109" s="116">
        <v>57.799227918520927</v>
      </c>
    </row>
    <row r="110" spans="1:13">
      <c r="A110" s="724" t="s">
        <v>197</v>
      </c>
      <c r="B110" s="725"/>
      <c r="C110" s="725"/>
    </row>
    <row r="111" spans="1:13">
      <c r="A111" s="110" t="s">
        <v>183</v>
      </c>
      <c r="B111" s="111"/>
      <c r="C111" s="111"/>
    </row>
    <row r="114" spans="1:82" s="97" customFormat="1">
      <c r="A114" s="122"/>
      <c r="B114" s="123"/>
      <c r="C114" s="123"/>
      <c r="D114" s="123"/>
      <c r="E114" s="123"/>
      <c r="F114" s="123"/>
      <c r="G114" s="123"/>
      <c r="H114" s="124"/>
      <c r="I114" s="123"/>
      <c r="J114" s="123"/>
      <c r="K114" s="96"/>
    </row>
    <row r="115" spans="1:82" s="97" customFormat="1">
      <c r="A115" s="122"/>
      <c r="B115" s="123"/>
      <c r="C115" s="123"/>
      <c r="D115" s="123"/>
      <c r="E115" s="123"/>
      <c r="F115" s="123"/>
      <c r="G115" s="123"/>
      <c r="H115" s="124"/>
      <c r="I115" s="123"/>
      <c r="J115" s="123"/>
      <c r="K115" s="96"/>
    </row>
    <row r="117" spans="1:82" s="2" customFormat="1" ht="18.75">
      <c r="A117" s="717" t="s">
        <v>0</v>
      </c>
      <c r="B117" s="717"/>
      <c r="C117" s="717"/>
      <c r="D117" s="717"/>
      <c r="E117" s="717"/>
      <c r="F117" s="717"/>
      <c r="G117" s="717"/>
      <c r="H117" s="717"/>
      <c r="I117" s="717"/>
      <c r="J117" s="111"/>
      <c r="K117" s="12" t="s">
        <v>138</v>
      </c>
      <c r="L117" s="1"/>
      <c r="M117" s="729" t="s">
        <v>165</v>
      </c>
      <c r="N117" s="729"/>
      <c r="O117" s="729"/>
      <c r="P117" s="729"/>
      <c r="Q117" s="729"/>
      <c r="R117" s="729"/>
      <c r="S117" s="729"/>
      <c r="T117" s="729"/>
      <c r="U117" s="729"/>
      <c r="V117" s="729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s="2" customFormat="1">
      <c r="A118" s="718" t="s">
        <v>165</v>
      </c>
      <c r="B118" s="718"/>
      <c r="C118" s="718"/>
      <c r="D118" s="718"/>
      <c r="E118" s="718"/>
      <c r="F118" s="718"/>
      <c r="G118" s="718"/>
      <c r="H118" s="718"/>
      <c r="I118" s="718"/>
      <c r="J118" s="111"/>
      <c r="K118" s="12" t="s">
        <v>138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s="2" customFormat="1">
      <c r="A119" s="726">
        <v>0</v>
      </c>
      <c r="B119" s="718"/>
      <c r="C119" s="718"/>
      <c r="D119" s="718"/>
      <c r="E119" s="718"/>
      <c r="F119" s="718"/>
      <c r="G119" s="718"/>
      <c r="H119" s="718"/>
      <c r="I119" s="718"/>
      <c r="J119" s="111"/>
      <c r="K119" s="12" t="s">
        <v>138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730" t="s">
        <v>166</v>
      </c>
      <c r="Z119" s="730"/>
      <c r="AA119" s="730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s="2" customFormat="1" ht="9.75" customHeight="1">
      <c r="A120" s="727" t="s">
        <v>1</v>
      </c>
      <c r="B120" s="727"/>
      <c r="C120" s="727"/>
      <c r="D120" s="727"/>
      <c r="E120" s="727"/>
      <c r="F120" s="727"/>
      <c r="G120" s="727"/>
      <c r="H120" s="727"/>
      <c r="I120" s="727"/>
      <c r="J120" s="111"/>
      <c r="K120" s="12" t="s">
        <v>138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730"/>
      <c r="Z120" s="730"/>
      <c r="AA120" s="730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s="2" customFormat="1" ht="25.5">
      <c r="A121" s="99" t="s">
        <v>3</v>
      </c>
      <c r="B121" s="100" t="s">
        <v>69</v>
      </c>
      <c r="C121" s="100" t="s">
        <v>92</v>
      </c>
      <c r="D121" s="100" t="s">
        <v>140</v>
      </c>
      <c r="E121" s="100" t="s">
        <v>5</v>
      </c>
      <c r="F121" s="100" t="s">
        <v>6</v>
      </c>
      <c r="G121" s="100" t="s">
        <v>66</v>
      </c>
      <c r="H121" s="101" t="s">
        <v>7</v>
      </c>
      <c r="I121" s="100" t="s">
        <v>58</v>
      </c>
      <c r="J121" s="111"/>
      <c r="K121" s="12" t="s">
        <v>138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730"/>
      <c r="Z121" s="730"/>
      <c r="AA121" s="730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>
      <c r="A122" s="102" t="s">
        <v>2</v>
      </c>
      <c r="B122" s="103">
        <v>14643053.423999999</v>
      </c>
      <c r="C122" s="103">
        <v>-1718411.0214530001</v>
      </c>
      <c r="D122" s="103">
        <v>12924642.402546998</v>
      </c>
      <c r="E122" s="103">
        <v>0</v>
      </c>
      <c r="F122" s="103">
        <v>12924642.402546998</v>
      </c>
      <c r="G122" s="103">
        <v>12493396.223401049</v>
      </c>
      <c r="H122" s="104">
        <v>96.663380187130244</v>
      </c>
      <c r="I122" s="103">
        <v>431246.17914595047</v>
      </c>
      <c r="K122" s="12" t="s">
        <v>138</v>
      </c>
      <c r="Y122" s="730"/>
      <c r="Z122" s="730"/>
      <c r="AA122" s="730"/>
    </row>
    <row r="123" spans="1:82">
      <c r="A123" s="102" t="s">
        <v>13</v>
      </c>
      <c r="B123" s="103">
        <v>1951075.4879999999</v>
      </c>
      <c r="C123" s="103">
        <v>-113986.395787</v>
      </c>
      <c r="D123" s="103">
        <v>1837089.0922130002</v>
      </c>
      <c r="E123" s="103">
        <v>0</v>
      </c>
      <c r="F123" s="103">
        <v>1837089.0922130002</v>
      </c>
      <c r="G123" s="103">
        <v>2174505.8388371901</v>
      </c>
      <c r="H123" s="104">
        <v>118.36692341457049</v>
      </c>
      <c r="I123" s="103">
        <v>-337416.74662418995</v>
      </c>
      <c r="K123" s="12" t="s">
        <v>138</v>
      </c>
      <c r="Y123" s="730"/>
      <c r="Z123" s="730"/>
      <c r="AA123" s="730"/>
    </row>
    <row r="124" spans="1:82">
      <c r="A124" s="102" t="s">
        <v>74</v>
      </c>
      <c r="B124" s="103">
        <v>1135</v>
      </c>
      <c r="C124" s="103">
        <v>0</v>
      </c>
      <c r="D124" s="103">
        <v>1135</v>
      </c>
      <c r="E124" s="103">
        <v>0</v>
      </c>
      <c r="F124" s="103">
        <v>1135</v>
      </c>
      <c r="G124" s="103">
        <v>856.387338</v>
      </c>
      <c r="H124" s="104">
        <v>75.452628898678412</v>
      </c>
      <c r="I124" s="103">
        <v>278.612662</v>
      </c>
      <c r="K124" s="12" t="s">
        <v>138</v>
      </c>
      <c r="Y124" s="730"/>
      <c r="Z124" s="730"/>
      <c r="AA124" s="730"/>
    </row>
    <row r="125" spans="1:82">
      <c r="A125" s="102" t="s">
        <v>14</v>
      </c>
      <c r="B125" s="103">
        <v>91434.303</v>
      </c>
      <c r="C125" s="103">
        <v>43790.005604999998</v>
      </c>
      <c r="D125" s="103">
        <v>135224.308605</v>
      </c>
      <c r="E125" s="103">
        <v>0</v>
      </c>
      <c r="F125" s="103">
        <v>135224.308605</v>
      </c>
      <c r="G125" s="103">
        <v>145227.42753799999</v>
      </c>
      <c r="H125" s="104">
        <v>107.39742656937506</v>
      </c>
      <c r="I125" s="103">
        <v>-10003.118933</v>
      </c>
      <c r="K125" s="12" t="s">
        <v>138</v>
      </c>
    </row>
    <row r="126" spans="1:82" s="10" customFormat="1" ht="22.5" customHeight="1">
      <c r="A126" s="105" t="s">
        <v>15</v>
      </c>
      <c r="B126" s="106">
        <v>16686698.214999998</v>
      </c>
      <c r="C126" s="106">
        <v>-1788607.4116350003</v>
      </c>
      <c r="D126" s="106">
        <v>14898090.803364998</v>
      </c>
      <c r="E126" s="106">
        <v>0</v>
      </c>
      <c r="F126" s="106">
        <v>14898090.803364998</v>
      </c>
      <c r="G126" s="106">
        <v>14813985.87711424</v>
      </c>
      <c r="H126" s="107">
        <v>99.4354650715932</v>
      </c>
      <c r="I126" s="106">
        <v>84104.926250760502</v>
      </c>
      <c r="J126" s="125"/>
      <c r="K126" s="14" t="s">
        <v>138</v>
      </c>
    </row>
    <row r="127" spans="1:82">
      <c r="A127" s="724" t="s">
        <v>197</v>
      </c>
      <c r="B127" s="725"/>
      <c r="C127" s="725"/>
    </row>
    <row r="128" spans="1:82">
      <c r="A128" s="110" t="s">
        <v>183</v>
      </c>
      <c r="B128" s="111"/>
      <c r="C128" s="111"/>
    </row>
    <row r="130" spans="1:82" s="2" customFormat="1">
      <c r="A130" s="717" t="s">
        <v>13</v>
      </c>
      <c r="B130" s="717"/>
      <c r="C130" s="717"/>
      <c r="D130" s="717"/>
      <c r="E130" s="717"/>
      <c r="F130" s="717"/>
      <c r="G130" s="717"/>
      <c r="H130" s="717"/>
      <c r="I130" s="717"/>
      <c r="J130" s="111"/>
      <c r="K130" s="8" t="s">
        <v>138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s="2" customFormat="1">
      <c r="A131" s="717" t="s">
        <v>64</v>
      </c>
      <c r="B131" s="717"/>
      <c r="C131" s="717"/>
      <c r="D131" s="717"/>
      <c r="E131" s="717"/>
      <c r="F131" s="717"/>
      <c r="G131" s="717"/>
      <c r="H131" s="717"/>
      <c r="I131" s="717"/>
      <c r="J131" s="111"/>
      <c r="K131" s="8" t="s">
        <v>138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s="2" customFormat="1">
      <c r="A132" s="726">
        <v>0</v>
      </c>
      <c r="B132" s="718"/>
      <c r="C132" s="718"/>
      <c r="D132" s="718"/>
      <c r="E132" s="718"/>
      <c r="F132" s="718"/>
      <c r="G132" s="718"/>
      <c r="H132" s="718"/>
      <c r="I132" s="718"/>
      <c r="J132" s="111"/>
      <c r="K132" s="8" t="s">
        <v>138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s="2" customFormat="1">
      <c r="A133" s="731" t="s">
        <v>1</v>
      </c>
      <c r="B133" s="727"/>
      <c r="C133" s="727"/>
      <c r="D133" s="727"/>
      <c r="E133" s="727"/>
      <c r="F133" s="727"/>
      <c r="G133" s="727"/>
      <c r="H133" s="727"/>
      <c r="I133" s="727"/>
      <c r="J133" s="111"/>
      <c r="K133" s="8" t="s">
        <v>138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s="2" customFormat="1" ht="25.5">
      <c r="A134" s="99" t="s">
        <v>44</v>
      </c>
      <c r="B134" s="100" t="s">
        <v>69</v>
      </c>
      <c r="C134" s="100" t="s">
        <v>92</v>
      </c>
      <c r="D134" s="100" t="s">
        <v>70</v>
      </c>
      <c r="E134" s="100" t="s">
        <v>5</v>
      </c>
      <c r="F134" s="100" t="s">
        <v>6</v>
      </c>
      <c r="G134" s="100" t="s">
        <v>66</v>
      </c>
      <c r="H134" s="101" t="s">
        <v>7</v>
      </c>
      <c r="I134" s="100" t="s">
        <v>58</v>
      </c>
      <c r="J134" s="111"/>
      <c r="K134" s="8" t="s">
        <v>138</v>
      </c>
      <c r="L134" s="1"/>
      <c r="M134" s="113" t="s">
        <v>192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>
      <c r="A135" s="102" t="s">
        <v>84</v>
      </c>
      <c r="B135" s="103">
        <v>21355.511999999999</v>
      </c>
      <c r="C135" s="103">
        <v>-20781.973893999999</v>
      </c>
      <c r="D135" s="103">
        <v>573.53810599999997</v>
      </c>
      <c r="E135" s="103">
        <v>0</v>
      </c>
      <c r="F135" s="103">
        <v>573.53810599999997</v>
      </c>
      <c r="G135" s="103">
        <v>11066.561187970001</v>
      </c>
      <c r="H135" s="126">
        <v>1929.5250083993551</v>
      </c>
      <c r="I135" s="103">
        <v>-10493.023081970001</v>
      </c>
      <c r="K135" s="8" t="s">
        <v>138</v>
      </c>
    </row>
    <row r="136" spans="1:82">
      <c r="A136" s="102" t="s">
        <v>35</v>
      </c>
      <c r="B136" s="103">
        <v>137172.32</v>
      </c>
      <c r="C136" s="103">
        <v>0</v>
      </c>
      <c r="D136" s="103">
        <v>137172.32</v>
      </c>
      <c r="E136" s="103">
        <v>0</v>
      </c>
      <c r="F136" s="103">
        <v>137172.32</v>
      </c>
      <c r="G136" s="103">
        <v>307038.153781</v>
      </c>
      <c r="H136" s="104">
        <v>223.83390014909713</v>
      </c>
      <c r="I136" s="103">
        <v>-169865.83378099999</v>
      </c>
      <c r="K136" s="8" t="s">
        <v>138</v>
      </c>
    </row>
    <row r="137" spans="1:82">
      <c r="A137" s="102" t="s">
        <v>83</v>
      </c>
      <c r="B137" s="103">
        <v>95</v>
      </c>
      <c r="C137" s="103">
        <v>0</v>
      </c>
      <c r="D137" s="103">
        <v>95</v>
      </c>
      <c r="E137" s="103">
        <v>0</v>
      </c>
      <c r="F137" s="103">
        <v>95</v>
      </c>
      <c r="G137" s="103">
        <v>203.74448799999999</v>
      </c>
      <c r="H137" s="104">
        <v>214.46788210526316</v>
      </c>
      <c r="I137" s="103">
        <v>-108.744488</v>
      </c>
      <c r="K137" s="8" t="s">
        <v>138</v>
      </c>
    </row>
    <row r="138" spans="1:82">
      <c r="A138" s="102" t="s">
        <v>37</v>
      </c>
      <c r="B138" s="103">
        <v>139978.20800000001</v>
      </c>
      <c r="C138" s="103">
        <v>-494.55</v>
      </c>
      <c r="D138" s="103">
        <v>139483.658</v>
      </c>
      <c r="E138" s="103">
        <v>0</v>
      </c>
      <c r="F138" s="103">
        <v>139483.658</v>
      </c>
      <c r="G138" s="103">
        <v>183418.18388200001</v>
      </c>
      <c r="H138" s="104">
        <v>131.49797367803475</v>
      </c>
      <c r="I138" s="103">
        <v>-43934.525882000002</v>
      </c>
      <c r="K138" s="8" t="s">
        <v>138</v>
      </c>
    </row>
    <row r="139" spans="1:82">
      <c r="A139" s="102" t="s">
        <v>87</v>
      </c>
      <c r="B139" s="103">
        <v>2415.4560000000001</v>
      </c>
      <c r="C139" s="103">
        <v>201.876</v>
      </c>
      <c r="D139" s="103">
        <v>2617.3319999999999</v>
      </c>
      <c r="E139" s="103">
        <v>0</v>
      </c>
      <c r="F139" s="103">
        <v>2617.3319999999999</v>
      </c>
      <c r="G139" s="103">
        <v>3211.8489432200013</v>
      </c>
      <c r="H139" s="104">
        <v>122.71461714524567</v>
      </c>
      <c r="I139" s="103">
        <v>-594.51694322000117</v>
      </c>
      <c r="K139" s="8" t="s">
        <v>138</v>
      </c>
    </row>
    <row r="140" spans="1:82">
      <c r="A140" s="102" t="s">
        <v>34</v>
      </c>
      <c r="B140" s="103">
        <v>441082.196</v>
      </c>
      <c r="C140" s="103">
        <v>-32520.257899</v>
      </c>
      <c r="D140" s="103">
        <v>408561.93810099998</v>
      </c>
      <c r="E140" s="103">
        <v>0</v>
      </c>
      <c r="F140" s="103">
        <v>408561.93810099998</v>
      </c>
      <c r="G140" s="103">
        <v>500248.93366500002</v>
      </c>
      <c r="H140" s="104">
        <v>122.44139431836507</v>
      </c>
      <c r="I140" s="103">
        <v>-91686.995563999997</v>
      </c>
      <c r="K140" s="8" t="s">
        <v>138</v>
      </c>
    </row>
    <row r="141" spans="1:82">
      <c r="A141" s="102" t="s">
        <v>32</v>
      </c>
      <c r="B141" s="103">
        <v>7340</v>
      </c>
      <c r="C141" s="103">
        <v>-1000</v>
      </c>
      <c r="D141" s="103">
        <v>6340</v>
      </c>
      <c r="E141" s="103">
        <v>0</v>
      </c>
      <c r="F141" s="103">
        <v>6340</v>
      </c>
      <c r="G141" s="103">
        <v>7651.2523629999996</v>
      </c>
      <c r="H141" s="126">
        <v>120.68221392744478</v>
      </c>
      <c r="I141" s="103">
        <v>-1311.2523630000001</v>
      </c>
      <c r="K141" s="8" t="s">
        <v>138</v>
      </c>
    </row>
    <row r="142" spans="1:82">
      <c r="A142" s="102" t="s">
        <v>88</v>
      </c>
      <c r="B142" s="103">
        <v>49171.154000000002</v>
      </c>
      <c r="C142" s="103">
        <v>0</v>
      </c>
      <c r="D142" s="103">
        <v>49171.154000000002</v>
      </c>
      <c r="E142" s="103">
        <v>0</v>
      </c>
      <c r="F142" s="103">
        <v>49171.154000000002</v>
      </c>
      <c r="G142" s="103">
        <v>51366.876479999999</v>
      </c>
      <c r="H142" s="104">
        <v>104.46546867702149</v>
      </c>
      <c r="I142" s="103">
        <v>-2195.7224799999999</v>
      </c>
      <c r="K142" s="8" t="s">
        <v>138</v>
      </c>
    </row>
    <row r="143" spans="1:82">
      <c r="A143" s="102" t="s">
        <v>43</v>
      </c>
      <c r="B143" s="103">
        <v>5314.4960000000001</v>
      </c>
      <c r="C143" s="103">
        <v>0</v>
      </c>
      <c r="D143" s="103">
        <v>5314.4960000000001</v>
      </c>
      <c r="E143" s="103">
        <v>0</v>
      </c>
      <c r="F143" s="103">
        <v>5314.4960000000001</v>
      </c>
      <c r="G143" s="103">
        <v>5540.4157830000004</v>
      </c>
      <c r="H143" s="104">
        <v>104.2510105003372</v>
      </c>
      <c r="I143" s="103">
        <v>-225.919783</v>
      </c>
      <c r="K143" s="8" t="s">
        <v>138</v>
      </c>
    </row>
    <row r="144" spans="1:82">
      <c r="A144" s="102" t="s">
        <v>33</v>
      </c>
      <c r="B144" s="103">
        <v>1086620.2930000001</v>
      </c>
      <c r="C144" s="103">
        <v>-61894.341680999998</v>
      </c>
      <c r="D144" s="103">
        <v>1024725.951319</v>
      </c>
      <c r="E144" s="103">
        <v>0</v>
      </c>
      <c r="F144" s="103">
        <v>1024725.951319</v>
      </c>
      <c r="G144" s="103">
        <v>1053681.340821</v>
      </c>
      <c r="H144" s="104">
        <v>102.82567153342114</v>
      </c>
      <c r="I144" s="103">
        <v>-28955.389502000002</v>
      </c>
      <c r="K144" s="8" t="s">
        <v>138</v>
      </c>
    </row>
    <row r="145" spans="1:82">
      <c r="A145" s="102" t="s">
        <v>75</v>
      </c>
      <c r="B145" s="103">
        <v>0</v>
      </c>
      <c r="C145" s="103">
        <v>3864.6548419999999</v>
      </c>
      <c r="D145" s="103">
        <v>3864.6548419999999</v>
      </c>
      <c r="E145" s="103">
        <v>0</v>
      </c>
      <c r="F145" s="103">
        <v>3864.6548419999999</v>
      </c>
      <c r="G145" s="103">
        <v>3864.6548419999999</v>
      </c>
      <c r="H145" s="104">
        <v>100</v>
      </c>
      <c r="I145" s="103">
        <v>0</v>
      </c>
      <c r="K145" s="8" t="s">
        <v>138</v>
      </c>
    </row>
    <row r="146" spans="1:82">
      <c r="A146" s="102" t="s">
        <v>82</v>
      </c>
      <c r="B146" s="103">
        <v>222.1</v>
      </c>
      <c r="C146" s="103">
        <v>1685.477067</v>
      </c>
      <c r="D146" s="103">
        <v>1907.5770669999999</v>
      </c>
      <c r="E146" s="103">
        <v>0</v>
      </c>
      <c r="F146" s="103">
        <v>1907.5770669999999</v>
      </c>
      <c r="G146" s="103">
        <v>1848.086935</v>
      </c>
      <c r="H146" s="104">
        <v>96.8813772701955</v>
      </c>
      <c r="I146" s="103">
        <v>59.490132000000003</v>
      </c>
      <c r="K146" s="8" t="s">
        <v>138</v>
      </c>
    </row>
    <row r="147" spans="1:82">
      <c r="A147" s="102" t="s">
        <v>41</v>
      </c>
      <c r="B147" s="103">
        <v>285.435</v>
      </c>
      <c r="C147" s="103">
        <v>867.56591600000002</v>
      </c>
      <c r="D147" s="103">
        <v>1153.000916</v>
      </c>
      <c r="E147" s="103">
        <v>0</v>
      </c>
      <c r="F147" s="103">
        <v>1153.000916</v>
      </c>
      <c r="G147" s="103">
        <v>1038.548002</v>
      </c>
      <c r="H147" s="104">
        <v>90.073475882650555</v>
      </c>
      <c r="I147" s="103">
        <v>114.45291400000001</v>
      </c>
      <c r="K147" s="8" t="s">
        <v>138</v>
      </c>
    </row>
    <row r="148" spans="1:82">
      <c r="A148" s="102" t="s">
        <v>39</v>
      </c>
      <c r="B148" s="103">
        <v>22478.462</v>
      </c>
      <c r="C148" s="103">
        <v>-4868</v>
      </c>
      <c r="D148" s="103">
        <v>17610.462</v>
      </c>
      <c r="E148" s="103">
        <v>0</v>
      </c>
      <c r="F148" s="103">
        <v>17610.462</v>
      </c>
      <c r="G148" s="103">
        <v>15278.929305</v>
      </c>
      <c r="H148" s="104">
        <v>86.76052510717777</v>
      </c>
      <c r="I148" s="103">
        <v>2331.5326949999999</v>
      </c>
      <c r="K148" s="8" t="s">
        <v>138</v>
      </c>
    </row>
    <row r="149" spans="1:82">
      <c r="A149" s="102" t="s">
        <v>40</v>
      </c>
      <c r="B149" s="103">
        <v>7953.3</v>
      </c>
      <c r="C149" s="103">
        <v>230</v>
      </c>
      <c r="D149" s="103">
        <v>8183.3</v>
      </c>
      <c r="E149" s="103">
        <v>0</v>
      </c>
      <c r="F149" s="103">
        <v>8183.3</v>
      </c>
      <c r="G149" s="103">
        <v>6502.3740600000001</v>
      </c>
      <c r="H149" s="104">
        <v>79.459069812911665</v>
      </c>
      <c r="I149" s="103">
        <v>1680.9259400000001</v>
      </c>
      <c r="K149" s="8" t="s">
        <v>138</v>
      </c>
    </row>
    <row r="150" spans="1:82">
      <c r="A150" s="102" t="s">
        <v>36</v>
      </c>
      <c r="B150" s="103">
        <v>8553.5879999999997</v>
      </c>
      <c r="C150" s="103">
        <v>0</v>
      </c>
      <c r="D150" s="103">
        <v>8553.5879999999997</v>
      </c>
      <c r="E150" s="103">
        <v>0</v>
      </c>
      <c r="F150" s="103">
        <v>8553.5879999999997</v>
      </c>
      <c r="G150" s="103">
        <v>6762.4327599999997</v>
      </c>
      <c r="H150" s="104">
        <v>79.059603525444516</v>
      </c>
      <c r="I150" s="103">
        <v>1791.15524</v>
      </c>
      <c r="K150" s="8" t="s">
        <v>138</v>
      </c>
    </row>
    <row r="151" spans="1:82">
      <c r="A151" s="102" t="s">
        <v>42</v>
      </c>
      <c r="B151" s="103">
        <v>20516.777999999998</v>
      </c>
      <c r="C151" s="103">
        <v>0</v>
      </c>
      <c r="D151" s="103">
        <v>20516.777999999998</v>
      </c>
      <c r="E151" s="103">
        <v>0</v>
      </c>
      <c r="F151" s="103">
        <v>20516.777999999998</v>
      </c>
      <c r="G151" s="103">
        <v>15254.485465</v>
      </c>
      <c r="H151" s="104">
        <v>74.35127223680054</v>
      </c>
      <c r="I151" s="103">
        <v>5262.2925349999996</v>
      </c>
      <c r="K151" s="8" t="s">
        <v>138</v>
      </c>
    </row>
    <row r="152" spans="1:82">
      <c r="A152" s="102" t="s">
        <v>38</v>
      </c>
      <c r="B152" s="103">
        <v>521.19000000000005</v>
      </c>
      <c r="C152" s="103">
        <v>723.153862</v>
      </c>
      <c r="D152" s="103">
        <v>1244.3438619999999</v>
      </c>
      <c r="E152" s="103">
        <v>0</v>
      </c>
      <c r="F152" s="103">
        <v>1244.3438619999999</v>
      </c>
      <c r="G152" s="103">
        <v>529.016074</v>
      </c>
      <c r="H152" s="104">
        <v>42.513656406013602</v>
      </c>
      <c r="I152" s="103">
        <v>715.32778800000006</v>
      </c>
      <c r="K152" s="8" t="s">
        <v>138</v>
      </c>
    </row>
    <row r="153" spans="1:82">
      <c r="A153" s="102" t="s">
        <v>85</v>
      </c>
      <c r="B153" s="103">
        <v>0</v>
      </c>
      <c r="C153" s="103">
        <v>0</v>
      </c>
      <c r="D153" s="103">
        <v>0</v>
      </c>
      <c r="E153" s="103">
        <v>0</v>
      </c>
      <c r="F153" s="103">
        <v>0</v>
      </c>
      <c r="G153" s="103">
        <v>0</v>
      </c>
      <c r="H153" s="104">
        <v>0</v>
      </c>
      <c r="I153" s="103">
        <v>0</v>
      </c>
      <c r="K153" s="8" t="s">
        <v>138</v>
      </c>
    </row>
    <row r="154" spans="1:82">
      <c r="A154" s="102" t="s">
        <v>86</v>
      </c>
      <c r="B154" s="103">
        <v>0</v>
      </c>
      <c r="C154" s="103">
        <v>0</v>
      </c>
      <c r="D154" s="103">
        <v>0</v>
      </c>
      <c r="E154" s="103">
        <v>0</v>
      </c>
      <c r="F154" s="103">
        <v>0</v>
      </c>
      <c r="G154" s="103">
        <v>0</v>
      </c>
      <c r="H154" s="104">
        <v>0</v>
      </c>
      <c r="I154" s="103">
        <v>0</v>
      </c>
      <c r="K154" s="8" t="s">
        <v>138</v>
      </c>
    </row>
    <row r="155" spans="1:82" s="10" customFormat="1">
      <c r="A155" s="115" t="s">
        <v>62</v>
      </c>
      <c r="B155" s="106">
        <v>1951075.4880000006</v>
      </c>
      <c r="C155" s="106">
        <v>-113986.39578699999</v>
      </c>
      <c r="D155" s="106">
        <v>1837089.0922130002</v>
      </c>
      <c r="E155" s="106">
        <v>0</v>
      </c>
      <c r="F155" s="106">
        <v>1837089.0922130002</v>
      </c>
      <c r="G155" s="106">
        <v>2174505.8388371901</v>
      </c>
      <c r="H155" s="107">
        <v>118.36692341457049</v>
      </c>
      <c r="I155" s="106">
        <v>-337416.74662418995</v>
      </c>
      <c r="J155" s="125"/>
      <c r="K155" s="8" t="s">
        <v>138</v>
      </c>
    </row>
    <row r="156" spans="1:82">
      <c r="A156" s="724" t="s">
        <v>197</v>
      </c>
      <c r="B156" s="725"/>
      <c r="C156" s="725"/>
    </row>
    <row r="157" spans="1:82">
      <c r="A157" s="110" t="s">
        <v>183</v>
      </c>
      <c r="B157" s="111"/>
      <c r="C157" s="111"/>
      <c r="K157" s="12" t="s">
        <v>138</v>
      </c>
    </row>
    <row r="158" spans="1:82">
      <c r="A158" s="110"/>
      <c r="B158" s="111"/>
      <c r="C158" s="111"/>
    </row>
    <row r="159" spans="1:82" s="2" customFormat="1" ht="21">
      <c r="A159" s="732" t="s">
        <v>2</v>
      </c>
      <c r="B159" s="732"/>
      <c r="C159" s="732"/>
      <c r="D159" s="732"/>
      <c r="E159" s="732"/>
      <c r="F159" s="732"/>
      <c r="G159" s="732"/>
      <c r="H159" s="732"/>
      <c r="I159" s="732"/>
      <c r="J159" s="111"/>
      <c r="K159" s="12" t="s">
        <v>138</v>
      </c>
      <c r="L159" s="1"/>
      <c r="M159" s="721" t="s">
        <v>79</v>
      </c>
      <c r="N159" s="721"/>
      <c r="O159" s="721"/>
      <c r="P159" s="721"/>
      <c r="Q159" s="721"/>
      <c r="R159" s="721"/>
      <c r="S159" s="721"/>
      <c r="T159" s="721"/>
      <c r="U159" s="721"/>
      <c r="V159" s="72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s="2" customFormat="1">
      <c r="A160" s="732" t="s">
        <v>79</v>
      </c>
      <c r="B160" s="732"/>
      <c r="C160" s="732"/>
      <c r="D160" s="732"/>
      <c r="E160" s="732"/>
      <c r="F160" s="732"/>
      <c r="G160" s="732"/>
      <c r="H160" s="732"/>
      <c r="I160" s="732"/>
      <c r="J160" s="111"/>
      <c r="K160" s="12" t="s">
        <v>138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s="2" customFormat="1">
      <c r="A161" s="726">
        <v>0</v>
      </c>
      <c r="B161" s="718"/>
      <c r="C161" s="718"/>
      <c r="D161" s="718"/>
      <c r="E161" s="718"/>
      <c r="F161" s="718"/>
      <c r="G161" s="718"/>
      <c r="H161" s="718"/>
      <c r="I161" s="718"/>
      <c r="J161" s="111"/>
      <c r="K161" s="12" t="s">
        <v>138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s="2" customFormat="1">
      <c r="A162" s="733" t="s">
        <v>1</v>
      </c>
      <c r="B162" s="728"/>
      <c r="C162" s="728"/>
      <c r="D162" s="728"/>
      <c r="E162" s="728"/>
      <c r="F162" s="728"/>
      <c r="G162" s="728"/>
      <c r="H162" s="728"/>
      <c r="I162" s="728"/>
      <c r="J162" s="111"/>
      <c r="K162" s="12" t="s">
        <v>138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s="2" customFormat="1" ht="25.5">
      <c r="A163" s="100" t="s">
        <v>78</v>
      </c>
      <c r="B163" s="100" t="s">
        <v>69</v>
      </c>
      <c r="C163" s="100" t="s">
        <v>92</v>
      </c>
      <c r="D163" s="100" t="s">
        <v>70</v>
      </c>
      <c r="E163" s="100" t="s">
        <v>5</v>
      </c>
      <c r="F163" s="100" t="s">
        <v>6</v>
      </c>
      <c r="G163" s="100" t="s">
        <v>66</v>
      </c>
      <c r="H163" s="101" t="s">
        <v>7</v>
      </c>
      <c r="I163" s="100" t="s">
        <v>58</v>
      </c>
      <c r="J163" s="111"/>
      <c r="K163" s="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>
      <c r="A164" s="114" t="s">
        <v>141</v>
      </c>
      <c r="B164" s="103">
        <v>1570562.817</v>
      </c>
      <c r="C164" s="103">
        <v>103412.139438</v>
      </c>
      <c r="D164" s="103">
        <v>1673974.9564380001</v>
      </c>
      <c r="E164" s="103">
        <v>0</v>
      </c>
      <c r="F164" s="103">
        <v>1673974.9564380001</v>
      </c>
      <c r="G164" s="103">
        <v>1673974.9564370001</v>
      </c>
      <c r="H164" s="104">
        <v>99.999999999940258</v>
      </c>
      <c r="I164" s="103">
        <v>9.9999999999999995E-7</v>
      </c>
      <c r="K164" s="12" t="s">
        <v>138</v>
      </c>
    </row>
    <row r="165" spans="1:82">
      <c r="A165" s="114" t="s">
        <v>59</v>
      </c>
      <c r="B165" s="103">
        <v>485499.12199999997</v>
      </c>
      <c r="C165" s="103">
        <v>9985.2764800000004</v>
      </c>
      <c r="D165" s="103">
        <v>495484.39847999997</v>
      </c>
      <c r="E165" s="103">
        <v>0</v>
      </c>
      <c r="F165" s="103">
        <v>495484.39847999997</v>
      </c>
      <c r="G165" s="103">
        <v>495484.39848199999</v>
      </c>
      <c r="H165" s="104">
        <v>100.00000000040366</v>
      </c>
      <c r="I165" s="103">
        <v>-1.9999999999999999E-6</v>
      </c>
      <c r="K165" s="12" t="s">
        <v>138</v>
      </c>
    </row>
    <row r="166" spans="1:82">
      <c r="A166" s="114" t="s">
        <v>89</v>
      </c>
      <c r="B166" s="103">
        <v>172904.568</v>
      </c>
      <c r="C166" s="103">
        <v>0</v>
      </c>
      <c r="D166" s="103">
        <v>172904.568</v>
      </c>
      <c r="E166" s="103">
        <v>0</v>
      </c>
      <c r="F166" s="103">
        <v>172904.568</v>
      </c>
      <c r="G166" s="103">
        <v>176907.01170500001</v>
      </c>
      <c r="H166" s="104">
        <v>102.31482820338212</v>
      </c>
      <c r="I166" s="103">
        <v>-4002.4437050000001</v>
      </c>
      <c r="K166" s="12" t="s">
        <v>138</v>
      </c>
    </row>
    <row r="167" spans="1:82">
      <c r="A167" s="114" t="s">
        <v>60</v>
      </c>
      <c r="B167" s="103">
        <v>6128.0860000000002</v>
      </c>
      <c r="C167" s="103">
        <v>208.132823</v>
      </c>
      <c r="D167" s="103">
        <v>6336.2188230000002</v>
      </c>
      <c r="E167" s="103">
        <v>0</v>
      </c>
      <c r="F167" s="103">
        <v>6336.2188230000002</v>
      </c>
      <c r="G167" s="103">
        <v>6336.2188230000002</v>
      </c>
      <c r="H167" s="104">
        <v>100</v>
      </c>
      <c r="I167" s="103">
        <v>0</v>
      </c>
      <c r="K167" s="12" t="s">
        <v>138</v>
      </c>
    </row>
    <row r="168" spans="1:82">
      <c r="A168" s="114" t="s">
        <v>90</v>
      </c>
      <c r="B168" s="103">
        <v>88578.45</v>
      </c>
      <c r="C168" s="103">
        <v>0</v>
      </c>
      <c r="D168" s="103">
        <v>88578.45</v>
      </c>
      <c r="E168" s="103">
        <v>0</v>
      </c>
      <c r="F168" s="103">
        <v>88578.45</v>
      </c>
      <c r="G168" s="103">
        <v>93951.685331999994</v>
      </c>
      <c r="H168" s="104">
        <v>106.06607513678551</v>
      </c>
      <c r="I168" s="103">
        <v>-5373.2353320000002</v>
      </c>
      <c r="K168" s="12" t="s">
        <v>138</v>
      </c>
    </row>
    <row r="169" spans="1:82">
      <c r="A169" s="102" t="s">
        <v>91</v>
      </c>
      <c r="B169" s="103">
        <v>19767.116999999998</v>
      </c>
      <c r="C169" s="103">
        <v>0</v>
      </c>
      <c r="D169" s="103">
        <v>19767.116999999998</v>
      </c>
      <c r="E169" s="103">
        <v>0</v>
      </c>
      <c r="F169" s="103">
        <v>19767.116999999998</v>
      </c>
      <c r="G169" s="103">
        <v>20802.591841000001</v>
      </c>
      <c r="H169" s="104">
        <v>105.23837057776306</v>
      </c>
      <c r="I169" s="103">
        <v>-1035.474841</v>
      </c>
      <c r="K169" s="12" t="s">
        <v>138</v>
      </c>
    </row>
    <row r="170" spans="1:82">
      <c r="A170" s="102" t="s">
        <v>184</v>
      </c>
      <c r="B170" s="103">
        <v>6440</v>
      </c>
      <c r="C170" s="103">
        <v>-4.5130840000000001</v>
      </c>
      <c r="D170" s="103">
        <v>6435.4869159999998</v>
      </c>
      <c r="E170" s="103">
        <v>0</v>
      </c>
      <c r="F170" s="103">
        <v>6435.4869159999998</v>
      </c>
      <c r="G170" s="103">
        <v>6435.4869159999998</v>
      </c>
      <c r="H170" s="104">
        <v>100</v>
      </c>
      <c r="I170" s="103">
        <v>0</v>
      </c>
      <c r="K170" s="12" t="s">
        <v>138</v>
      </c>
    </row>
    <row r="171" spans="1:82" s="10" customFormat="1">
      <c r="A171" s="115" t="s">
        <v>61</v>
      </c>
      <c r="B171" s="106">
        <v>2349880.1600000006</v>
      </c>
      <c r="C171" s="106">
        <v>113601.035657</v>
      </c>
      <c r="D171" s="106">
        <v>2463481.1956570004</v>
      </c>
      <c r="E171" s="106">
        <v>0</v>
      </c>
      <c r="F171" s="106">
        <v>2463481.1956570004</v>
      </c>
      <c r="G171" s="106">
        <v>2473892.3495359998</v>
      </c>
      <c r="H171" s="107">
        <v>100.42261957985934</v>
      </c>
      <c r="I171" s="106">
        <v>-10411.153878999408</v>
      </c>
      <c r="J171" s="125"/>
      <c r="K171" s="14"/>
    </row>
    <row r="172" spans="1:82">
      <c r="A172" s="724" t="s">
        <v>180</v>
      </c>
      <c r="B172" s="725"/>
      <c r="C172" s="725"/>
    </row>
    <row r="173" spans="1:82">
      <c r="A173" s="110" t="s">
        <v>183</v>
      </c>
      <c r="B173" s="111"/>
      <c r="C173" s="111"/>
    </row>
    <row r="174" spans="1:82">
      <c r="A174" s="110"/>
      <c r="B174" s="111"/>
      <c r="C174" s="111"/>
    </row>
    <row r="175" spans="1:82" s="2" customFormat="1">
      <c r="A175" s="722" t="s">
        <v>16</v>
      </c>
      <c r="B175" s="722"/>
      <c r="C175" s="722"/>
      <c r="D175" s="722"/>
      <c r="E175" s="722"/>
      <c r="F175" s="722"/>
      <c r="G175" s="722"/>
      <c r="H175" s="722"/>
      <c r="I175" s="722"/>
      <c r="J175" s="111"/>
      <c r="K175" s="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 s="2" customFormat="1">
      <c r="A176" s="722" t="s">
        <v>80</v>
      </c>
      <c r="B176" s="722"/>
      <c r="C176" s="722"/>
      <c r="D176" s="722"/>
      <c r="E176" s="722"/>
      <c r="F176" s="722"/>
      <c r="G176" s="722"/>
      <c r="H176" s="722"/>
      <c r="I176" s="722"/>
      <c r="J176" s="111"/>
      <c r="K176" s="8" t="s">
        <v>138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 s="2" customFormat="1" ht="23.25">
      <c r="A177" s="726">
        <v>0</v>
      </c>
      <c r="B177" s="718"/>
      <c r="C177" s="718"/>
      <c r="D177" s="718"/>
      <c r="E177" s="718"/>
      <c r="F177" s="718"/>
      <c r="G177" s="718"/>
      <c r="H177" s="718"/>
      <c r="I177" s="718"/>
      <c r="J177" s="111"/>
      <c r="K177" s="8" t="s">
        <v>138</v>
      </c>
      <c r="L177" s="1"/>
      <c r="M177" s="113" t="s">
        <v>193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 s="2" customFormat="1">
      <c r="A178" s="733" t="s">
        <v>1</v>
      </c>
      <c r="B178" s="728"/>
      <c r="C178" s="728"/>
      <c r="D178" s="728"/>
      <c r="E178" s="728"/>
      <c r="F178" s="728"/>
      <c r="G178" s="728"/>
      <c r="H178" s="728"/>
      <c r="I178" s="728"/>
      <c r="J178" s="111"/>
      <c r="K178" s="8" t="s">
        <v>138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 s="2" customFormat="1" ht="25.5">
      <c r="A179" s="100" t="s">
        <v>16</v>
      </c>
      <c r="B179" s="100" t="s">
        <v>69</v>
      </c>
      <c r="C179" s="100" t="s">
        <v>92</v>
      </c>
      <c r="D179" s="100" t="s">
        <v>70</v>
      </c>
      <c r="E179" s="100" t="s">
        <v>5</v>
      </c>
      <c r="F179" s="100" t="s">
        <v>6</v>
      </c>
      <c r="G179" s="100" t="s">
        <v>66</v>
      </c>
      <c r="H179" s="101" t="s">
        <v>7</v>
      </c>
      <c r="I179" s="100" t="s">
        <v>58</v>
      </c>
      <c r="J179" s="111"/>
      <c r="K179" s="8" t="s">
        <v>138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>
      <c r="A180" s="102" t="s">
        <v>170</v>
      </c>
      <c r="B180" s="103">
        <v>39532.313000000002</v>
      </c>
      <c r="C180" s="103">
        <v>-6240.0605580000001</v>
      </c>
      <c r="D180" s="127">
        <v>33292.252441999997</v>
      </c>
      <c r="E180" s="103">
        <v>0</v>
      </c>
      <c r="F180" s="103">
        <v>33292.252441999997</v>
      </c>
      <c r="G180" s="127">
        <v>33657.449970080001</v>
      </c>
      <c r="H180" s="104">
        <v>101.09694448795928</v>
      </c>
      <c r="I180" s="103">
        <v>-365.1975280800018</v>
      </c>
      <c r="K180" s="8" t="s">
        <v>138</v>
      </c>
    </row>
    <row r="181" spans="1:82">
      <c r="A181" s="102" t="s">
        <v>17</v>
      </c>
      <c r="B181" s="103">
        <v>27436.685000000001</v>
      </c>
      <c r="C181" s="103">
        <v>-761.39133300000003</v>
      </c>
      <c r="D181" s="127">
        <v>26675.293667000002</v>
      </c>
      <c r="E181" s="103">
        <v>0</v>
      </c>
      <c r="F181" s="103">
        <v>26675.293667000002</v>
      </c>
      <c r="G181" s="127">
        <v>26920.50129914</v>
      </c>
      <c r="H181" s="104">
        <v>100.91923123771771</v>
      </c>
      <c r="I181" s="103">
        <v>-245.20763213999939</v>
      </c>
      <c r="K181" s="8" t="s">
        <v>138</v>
      </c>
    </row>
    <row r="182" spans="1:82">
      <c r="A182" s="102" t="s">
        <v>143</v>
      </c>
      <c r="B182" s="103">
        <v>32436.561000000002</v>
      </c>
      <c r="C182" s="103">
        <v>-1437.9222890000001</v>
      </c>
      <c r="D182" s="127">
        <v>30998.638711</v>
      </c>
      <c r="E182" s="103">
        <v>0</v>
      </c>
      <c r="F182" s="103">
        <v>30998.638711</v>
      </c>
      <c r="G182" s="127">
        <v>31182.429402620004</v>
      </c>
      <c r="H182" s="104">
        <v>100.59289923449053</v>
      </c>
      <c r="I182" s="103">
        <v>-183.79069162000275</v>
      </c>
      <c r="K182" s="8" t="s">
        <v>138</v>
      </c>
    </row>
    <row r="183" spans="1:82">
      <c r="A183" s="102" t="s">
        <v>26</v>
      </c>
      <c r="B183" s="103">
        <v>32094.467000000001</v>
      </c>
      <c r="C183" s="103">
        <v>-772.38874399999997</v>
      </c>
      <c r="D183" s="127">
        <v>31322.078256000001</v>
      </c>
      <c r="E183" s="103">
        <v>0</v>
      </c>
      <c r="F183" s="103">
        <v>31322.078256000001</v>
      </c>
      <c r="G183" s="127">
        <v>31482.653632509999</v>
      </c>
      <c r="H183" s="104">
        <v>100.51265875526391</v>
      </c>
      <c r="I183" s="103">
        <v>-160.57537650999834</v>
      </c>
      <c r="K183" s="8" t="s">
        <v>138</v>
      </c>
    </row>
    <row r="184" spans="1:82">
      <c r="A184" s="102" t="s">
        <v>142</v>
      </c>
      <c r="B184" s="103">
        <v>41664.51</v>
      </c>
      <c r="C184" s="103">
        <v>-3349.566018</v>
      </c>
      <c r="D184" s="127">
        <v>38314.943981999997</v>
      </c>
      <c r="E184" s="103">
        <v>0</v>
      </c>
      <c r="F184" s="103">
        <v>38314.943981999997</v>
      </c>
      <c r="G184" s="127">
        <v>38453.087264540001</v>
      </c>
      <c r="H184" s="104">
        <v>100.36054674281894</v>
      </c>
      <c r="I184" s="103">
        <v>-138.14328254000091</v>
      </c>
      <c r="K184" s="8" t="s">
        <v>138</v>
      </c>
    </row>
    <row r="185" spans="1:82">
      <c r="A185" s="102" t="s">
        <v>23</v>
      </c>
      <c r="B185" s="103">
        <v>96644.226999999999</v>
      </c>
      <c r="C185" s="103">
        <v>1600</v>
      </c>
      <c r="D185" s="127">
        <v>98244.226999999999</v>
      </c>
      <c r="E185" s="103">
        <v>0</v>
      </c>
      <c r="F185" s="103">
        <v>98244.226999999999</v>
      </c>
      <c r="G185" s="127">
        <v>98528.174292959986</v>
      </c>
      <c r="H185" s="104">
        <v>100.28902186075524</v>
      </c>
      <c r="I185" s="103">
        <v>-283.94729295999144</v>
      </c>
      <c r="K185" s="8" t="s">
        <v>138</v>
      </c>
    </row>
    <row r="186" spans="1:82">
      <c r="A186" s="102" t="s">
        <v>19</v>
      </c>
      <c r="B186" s="103">
        <v>55533.146999999997</v>
      </c>
      <c r="C186" s="103">
        <v>-6308.9281170000004</v>
      </c>
      <c r="D186" s="127">
        <v>49224.218883000001</v>
      </c>
      <c r="E186" s="103">
        <v>0</v>
      </c>
      <c r="F186" s="103">
        <v>49224.218883000001</v>
      </c>
      <c r="G186" s="127">
        <v>49316.693799820001</v>
      </c>
      <c r="H186" s="104">
        <v>100.18786467092511</v>
      </c>
      <c r="I186" s="103">
        <v>-92.474916819999692</v>
      </c>
      <c r="K186" s="8" t="s">
        <v>138</v>
      </c>
    </row>
    <row r="187" spans="1:82">
      <c r="A187" s="102" t="s">
        <v>171</v>
      </c>
      <c r="B187" s="103">
        <v>96221.221999999994</v>
      </c>
      <c r="C187" s="103">
        <v>-2674.136305</v>
      </c>
      <c r="D187" s="127">
        <v>93547.085695000002</v>
      </c>
      <c r="E187" s="103">
        <v>0</v>
      </c>
      <c r="F187" s="103">
        <v>93547.085695000002</v>
      </c>
      <c r="G187" s="127">
        <v>93721.401591529997</v>
      </c>
      <c r="H187" s="104">
        <v>100.18634027477707</v>
      </c>
      <c r="I187" s="103">
        <v>-174.31589652999878</v>
      </c>
      <c r="K187" s="8" t="s">
        <v>138</v>
      </c>
    </row>
    <row r="188" spans="1:82">
      <c r="A188" s="102" t="s">
        <v>22</v>
      </c>
      <c r="B188" s="103">
        <v>51318.875</v>
      </c>
      <c r="C188" s="103">
        <v>-891.63859600000001</v>
      </c>
      <c r="D188" s="127">
        <v>50427.236404000003</v>
      </c>
      <c r="E188" s="103">
        <v>0</v>
      </c>
      <c r="F188" s="103">
        <v>50427.236404000003</v>
      </c>
      <c r="G188" s="127">
        <v>50515.771863279995</v>
      </c>
      <c r="H188" s="104">
        <v>100.17557071454539</v>
      </c>
      <c r="I188" s="103">
        <v>-88.535459279998776</v>
      </c>
      <c r="K188" s="8" t="s">
        <v>138</v>
      </c>
    </row>
    <row r="189" spans="1:82">
      <c r="A189" s="102" t="s">
        <v>24</v>
      </c>
      <c r="B189" s="103">
        <v>37649.430999999997</v>
      </c>
      <c r="C189" s="103">
        <v>-2992.868571</v>
      </c>
      <c r="D189" s="127">
        <v>34656.562428999998</v>
      </c>
      <c r="E189" s="103">
        <v>0</v>
      </c>
      <c r="F189" s="103">
        <v>34656.562428999998</v>
      </c>
      <c r="G189" s="127">
        <v>34704.736706110001</v>
      </c>
      <c r="H189" s="104">
        <v>100.13900477639319</v>
      </c>
      <c r="I189" s="103">
        <v>-48.17427711000061</v>
      </c>
      <c r="K189" s="8" t="s">
        <v>138</v>
      </c>
    </row>
    <row r="190" spans="1:82">
      <c r="A190" s="102" t="s">
        <v>20</v>
      </c>
      <c r="B190" s="103">
        <v>103416.492</v>
      </c>
      <c r="C190" s="103">
        <v>-6314.9780700000001</v>
      </c>
      <c r="D190" s="127">
        <v>97101.513930000001</v>
      </c>
      <c r="E190" s="103">
        <v>0</v>
      </c>
      <c r="F190" s="103">
        <v>97101.513930000001</v>
      </c>
      <c r="G190" s="127">
        <v>97180.38275022</v>
      </c>
      <c r="H190" s="104">
        <v>100.08122305927883</v>
      </c>
      <c r="I190" s="103">
        <v>-78.868820220001226</v>
      </c>
      <c r="K190" s="8" t="s">
        <v>138</v>
      </c>
    </row>
    <row r="191" spans="1:82">
      <c r="A191" s="102" t="s">
        <v>29</v>
      </c>
      <c r="B191" s="103">
        <v>128080.107</v>
      </c>
      <c r="C191" s="103">
        <v>-16451.678728999999</v>
      </c>
      <c r="D191" s="127">
        <v>111628.428271</v>
      </c>
      <c r="E191" s="103">
        <v>0</v>
      </c>
      <c r="F191" s="103">
        <v>111628.428271</v>
      </c>
      <c r="G191" s="127">
        <v>111678.16170211</v>
      </c>
      <c r="H191" s="104">
        <v>100.0445526573117</v>
      </c>
      <c r="I191" s="103">
        <v>-49.733431110000609</v>
      </c>
      <c r="K191" s="8" t="s">
        <v>138</v>
      </c>
    </row>
    <row r="192" spans="1:82">
      <c r="A192" s="102" t="s">
        <v>21</v>
      </c>
      <c r="B192" s="103">
        <v>173647.75099999999</v>
      </c>
      <c r="C192" s="103">
        <v>1456.2886120000001</v>
      </c>
      <c r="D192" s="127">
        <v>175104.03961199999</v>
      </c>
      <c r="E192" s="103">
        <v>0</v>
      </c>
      <c r="F192" s="103">
        <v>175104.03961199999</v>
      </c>
      <c r="G192" s="127">
        <v>175177.88253657002</v>
      </c>
      <c r="H192" s="104">
        <v>100.04217088579659</v>
      </c>
      <c r="I192" s="103">
        <v>-73.842924570007327</v>
      </c>
      <c r="K192" s="8" t="s">
        <v>138</v>
      </c>
    </row>
    <row r="193" spans="1:13">
      <c r="A193" s="102" t="s">
        <v>104</v>
      </c>
      <c r="B193" s="103">
        <v>49428.262999999999</v>
      </c>
      <c r="C193" s="103">
        <v>-6180.0613999999996</v>
      </c>
      <c r="D193" s="127">
        <v>43248.2016</v>
      </c>
      <c r="E193" s="103">
        <v>0</v>
      </c>
      <c r="F193" s="103">
        <v>43248.2016</v>
      </c>
      <c r="G193" s="127">
        <v>43257.671498459997</v>
      </c>
      <c r="H193" s="104">
        <v>100.02189662947742</v>
      </c>
      <c r="I193" s="103">
        <v>-9.4698984599990847</v>
      </c>
      <c r="K193" s="8" t="s">
        <v>138</v>
      </c>
    </row>
    <row r="194" spans="1:13">
      <c r="A194" s="102" t="s">
        <v>30</v>
      </c>
      <c r="B194" s="103">
        <v>39483.038</v>
      </c>
      <c r="C194" s="103">
        <v>-5778.297133</v>
      </c>
      <c r="D194" s="127">
        <v>33704.740867</v>
      </c>
      <c r="E194" s="103">
        <v>0</v>
      </c>
      <c r="F194" s="103">
        <v>33704.740867</v>
      </c>
      <c r="G194" s="127">
        <v>33710.790240069997</v>
      </c>
      <c r="H194" s="104">
        <v>100.01794813701098</v>
      </c>
      <c r="I194" s="103">
        <v>-6.049373069999695</v>
      </c>
      <c r="K194" s="8" t="s">
        <v>138</v>
      </c>
    </row>
    <row r="195" spans="1:13">
      <c r="A195" s="102" t="s">
        <v>106</v>
      </c>
      <c r="B195" s="103">
        <v>208421.11600000001</v>
      </c>
      <c r="C195" s="103">
        <v>-7734.1091299999998</v>
      </c>
      <c r="D195" s="127">
        <v>200687.00687000001</v>
      </c>
      <c r="E195" s="103">
        <v>0</v>
      </c>
      <c r="F195" s="103">
        <v>200687.00687000001</v>
      </c>
      <c r="G195" s="127">
        <v>200590.98240193</v>
      </c>
      <c r="H195" s="104">
        <v>99.952152125058987</v>
      </c>
      <c r="I195" s="103">
        <v>96.02446807000733</v>
      </c>
      <c r="K195" s="8" t="s">
        <v>138</v>
      </c>
    </row>
    <row r="196" spans="1:13">
      <c r="A196" s="102" t="s">
        <v>172</v>
      </c>
      <c r="B196" s="103">
        <v>91965.850999999995</v>
      </c>
      <c r="C196" s="103">
        <v>-9866.0196940000005</v>
      </c>
      <c r="D196" s="127">
        <v>82099.831305999993</v>
      </c>
      <c r="E196" s="103">
        <v>0</v>
      </c>
      <c r="F196" s="103">
        <v>82099.831305999993</v>
      </c>
      <c r="G196" s="127">
        <v>81988.303449540006</v>
      </c>
      <c r="H196" s="104">
        <v>99.864155803141287</v>
      </c>
      <c r="I196" s="103">
        <v>111.52785645999145</v>
      </c>
      <c r="K196" s="8" t="s">
        <v>138</v>
      </c>
    </row>
    <row r="197" spans="1:13">
      <c r="A197" s="102" t="s">
        <v>18</v>
      </c>
      <c r="B197" s="103">
        <v>103722.18399999999</v>
      </c>
      <c r="C197" s="103">
        <v>-5563.5307320000002</v>
      </c>
      <c r="D197" s="127">
        <v>98158.653267999995</v>
      </c>
      <c r="E197" s="103">
        <v>0</v>
      </c>
      <c r="F197" s="103">
        <v>98158.653267999995</v>
      </c>
      <c r="G197" s="127">
        <v>97943.098772790006</v>
      </c>
      <c r="H197" s="104">
        <v>99.7804019431466</v>
      </c>
      <c r="I197" s="103">
        <v>215.55449520999144</v>
      </c>
      <c r="K197" s="8" t="s">
        <v>138</v>
      </c>
    </row>
    <row r="198" spans="1:13">
      <c r="A198" s="102" t="s">
        <v>25</v>
      </c>
      <c r="B198" s="103">
        <v>33564.756000000001</v>
      </c>
      <c r="C198" s="103">
        <v>8464.2436519999992</v>
      </c>
      <c r="D198" s="127">
        <v>42028.999651999999</v>
      </c>
      <c r="E198" s="103">
        <v>0</v>
      </c>
      <c r="F198" s="103">
        <v>42028.999651999999</v>
      </c>
      <c r="G198" s="127">
        <v>41801.826093870004</v>
      </c>
      <c r="H198" s="104">
        <v>99.459483784979426</v>
      </c>
      <c r="I198" s="103">
        <v>227.17355812999725</v>
      </c>
      <c r="K198" s="8" t="s">
        <v>138</v>
      </c>
    </row>
    <row r="199" spans="1:13">
      <c r="A199" s="102" t="s">
        <v>27</v>
      </c>
      <c r="B199" s="103">
        <v>38969.650999999998</v>
      </c>
      <c r="C199" s="103">
        <v>-1411.989331</v>
      </c>
      <c r="D199" s="127">
        <v>37557.661669000001</v>
      </c>
      <c r="E199" s="103">
        <v>0</v>
      </c>
      <c r="F199" s="103">
        <v>37557.661669000001</v>
      </c>
      <c r="G199" s="127">
        <v>37191.390969880005</v>
      </c>
      <c r="H199" s="104">
        <v>99.02477768092173</v>
      </c>
      <c r="I199" s="103">
        <v>366.27069911999513</v>
      </c>
      <c r="K199" s="8" t="s">
        <v>138</v>
      </c>
    </row>
    <row r="200" spans="1:13" s="10" customFormat="1" ht="22.5" customHeight="1">
      <c r="A200" s="106" t="s">
        <v>145</v>
      </c>
      <c r="B200" s="106">
        <v>1481230.6469999999</v>
      </c>
      <c r="C200" s="106">
        <v>-73209.032485999996</v>
      </c>
      <c r="D200" s="106">
        <v>1408021.6145140002</v>
      </c>
      <c r="E200" s="106">
        <v>0</v>
      </c>
      <c r="F200" s="106">
        <v>1408021.6145140002</v>
      </c>
      <c r="G200" s="106">
        <v>1409003.3902380301</v>
      </c>
      <c r="H200" s="116">
        <v>100.06972731909154</v>
      </c>
      <c r="I200" s="106">
        <v>-981.77572403001761</v>
      </c>
      <c r="J200" s="125"/>
      <c r="K200" s="8" t="s">
        <v>138</v>
      </c>
    </row>
    <row r="201" spans="1:13">
      <c r="A201" s="724" t="s">
        <v>180</v>
      </c>
      <c r="B201" s="725"/>
      <c r="C201" s="725"/>
    </row>
    <row r="202" spans="1:13" ht="23.25">
      <c r="A202" s="110" t="s">
        <v>183</v>
      </c>
      <c r="B202" s="111"/>
      <c r="C202" s="111"/>
      <c r="M202" s="113" t="s">
        <v>194</v>
      </c>
    </row>
    <row r="203" spans="1:13">
      <c r="A203" s="110"/>
      <c r="B203" s="111"/>
      <c r="C203" s="111"/>
    </row>
    <row r="204" spans="1:13">
      <c r="A204" s="722" t="s">
        <v>147</v>
      </c>
      <c r="B204" s="722"/>
      <c r="C204" s="722"/>
      <c r="D204" s="722"/>
      <c r="E204" s="722"/>
      <c r="F204" s="722"/>
      <c r="G204" s="722"/>
      <c r="H204" s="722"/>
      <c r="I204" s="722"/>
      <c r="J204" s="112"/>
    </row>
    <row r="205" spans="1:13">
      <c r="A205" s="722" t="s">
        <v>80</v>
      </c>
      <c r="B205" s="722"/>
      <c r="C205" s="722"/>
      <c r="D205" s="722"/>
      <c r="E205" s="722"/>
      <c r="F205" s="722"/>
      <c r="G205" s="722"/>
      <c r="H205" s="722"/>
      <c r="I205" s="722"/>
      <c r="J205" s="112"/>
    </row>
    <row r="206" spans="1:13">
      <c r="A206" s="726">
        <v>0</v>
      </c>
      <c r="B206" s="718"/>
      <c r="C206" s="718"/>
      <c r="D206" s="718"/>
      <c r="E206" s="718"/>
      <c r="F206" s="718"/>
      <c r="G206" s="718"/>
      <c r="H206" s="718"/>
      <c r="I206" s="718"/>
      <c r="J206" s="112"/>
    </row>
    <row r="207" spans="1:13">
      <c r="A207" s="733" t="s">
        <v>1</v>
      </c>
      <c r="B207" s="728"/>
      <c r="C207" s="728"/>
      <c r="D207" s="728"/>
      <c r="E207" s="728"/>
      <c r="F207" s="728"/>
      <c r="G207" s="728"/>
      <c r="H207" s="728"/>
      <c r="I207" s="728"/>
      <c r="J207" s="112"/>
    </row>
    <row r="208" spans="1:13" ht="25.5">
      <c r="A208" s="100" t="s">
        <v>16</v>
      </c>
      <c r="B208" s="100" t="s">
        <v>69</v>
      </c>
      <c r="C208" s="100" t="s">
        <v>92</v>
      </c>
      <c r="D208" s="100" t="s">
        <v>70</v>
      </c>
      <c r="E208" s="100" t="s">
        <v>5</v>
      </c>
      <c r="F208" s="100" t="s">
        <v>6</v>
      </c>
      <c r="G208" s="100" t="s">
        <v>66</v>
      </c>
      <c r="H208" s="101" t="s">
        <v>7</v>
      </c>
      <c r="I208" s="100" t="s">
        <v>58</v>
      </c>
      <c r="J208" s="112"/>
    </row>
    <row r="209" spans="1:10">
      <c r="A209" s="102" t="s">
        <v>161</v>
      </c>
      <c r="B209" s="103">
        <v>0</v>
      </c>
      <c r="C209" s="103">
        <v>408020.21027400001</v>
      </c>
      <c r="D209" s="127">
        <v>408020.21027400001</v>
      </c>
      <c r="E209" s="103">
        <v>0</v>
      </c>
      <c r="F209" s="103">
        <v>0</v>
      </c>
      <c r="G209" s="127">
        <v>287301.56012500002</v>
      </c>
      <c r="H209" s="104">
        <v>70.413561115530726</v>
      </c>
      <c r="I209" s="103">
        <v>120718.65014899999</v>
      </c>
      <c r="J209" s="112"/>
    </row>
    <row r="210" spans="1:10">
      <c r="A210" s="102" t="s">
        <v>162</v>
      </c>
      <c r="B210" s="103">
        <v>0</v>
      </c>
      <c r="C210" s="103">
        <v>404470.20270099997</v>
      </c>
      <c r="D210" s="127">
        <v>404470.20270099997</v>
      </c>
      <c r="E210" s="103">
        <v>0</v>
      </c>
      <c r="F210" s="103">
        <v>0</v>
      </c>
      <c r="G210" s="127">
        <v>265261.43933900003</v>
      </c>
      <c r="H210" s="104">
        <v>65.582442802366714</v>
      </c>
      <c r="I210" s="103">
        <v>139208.763362</v>
      </c>
      <c r="J210" s="112"/>
    </row>
    <row r="211" spans="1:10">
      <c r="A211" s="102" t="s">
        <v>163</v>
      </c>
      <c r="B211" s="103">
        <v>0</v>
      </c>
      <c r="C211" s="103">
        <v>422925.52405900002</v>
      </c>
      <c r="D211" s="127">
        <v>422925.52405900002</v>
      </c>
      <c r="E211" s="103">
        <v>0</v>
      </c>
      <c r="F211" s="103">
        <v>0</v>
      </c>
      <c r="G211" s="127">
        <v>250111.113629</v>
      </c>
      <c r="H211" s="104">
        <v>59.138335097057983</v>
      </c>
      <c r="I211" s="103">
        <v>172814.41043000002</v>
      </c>
    </row>
    <row r="212" spans="1:10">
      <c r="A212" s="102" t="s">
        <v>164</v>
      </c>
      <c r="B212" s="103">
        <v>0</v>
      </c>
      <c r="C212" s="103">
        <v>459212.56456600002</v>
      </c>
      <c r="D212" s="127">
        <v>459212.56456600002</v>
      </c>
      <c r="E212" s="103">
        <v>0</v>
      </c>
      <c r="F212" s="103">
        <v>0</v>
      </c>
      <c r="G212" s="127">
        <v>223336.70365800001</v>
      </c>
      <c r="H212" s="104">
        <v>48.634711001227643</v>
      </c>
      <c r="I212" s="103">
        <v>235875.86090799997</v>
      </c>
    </row>
    <row r="213" spans="1:10" ht="22.5" customHeight="1">
      <c r="A213" s="128" t="s">
        <v>122</v>
      </c>
      <c r="B213" s="129">
        <v>0</v>
      </c>
      <c r="C213" s="129">
        <v>1694628.5016000001</v>
      </c>
      <c r="D213" s="129">
        <v>1694628.5016000001</v>
      </c>
      <c r="E213" s="129">
        <v>0</v>
      </c>
      <c r="F213" s="129">
        <v>0</v>
      </c>
      <c r="G213" s="129">
        <v>1026010.8167510001</v>
      </c>
      <c r="H213" s="104">
        <v>60.544881416917164</v>
      </c>
      <c r="I213" s="129">
        <v>668617.68484900007</v>
      </c>
    </row>
    <row r="214" spans="1:10">
      <c r="A214" s="724" t="s">
        <v>180</v>
      </c>
      <c r="B214" s="725"/>
      <c r="C214" s="725"/>
    </row>
    <row r="215" spans="1:10">
      <c r="A215" s="110" t="s">
        <v>183</v>
      </c>
      <c r="B215" s="111"/>
      <c r="C215" s="111"/>
    </row>
    <row r="263" spans="11:11">
      <c r="K263" s="12" t="s">
        <v>139</v>
      </c>
    </row>
    <row r="264" spans="11:11">
      <c r="K264" s="12" t="s">
        <v>139</v>
      </c>
    </row>
    <row r="265" spans="11:11">
      <c r="K265" s="12" t="s">
        <v>139</v>
      </c>
    </row>
    <row r="266" spans="11:11">
      <c r="K266" s="12" t="s">
        <v>139</v>
      </c>
    </row>
    <row r="267" spans="11:11">
      <c r="K267" s="12" t="s">
        <v>139</v>
      </c>
    </row>
    <row r="268" spans="11:11">
      <c r="K268" s="12" t="s">
        <v>139</v>
      </c>
    </row>
  </sheetData>
  <sortState ref="A209:I212">
    <sortCondition descending="1" ref="H209:H212"/>
  </sortState>
  <mergeCells count="55">
    <mergeCell ref="A204:I204"/>
    <mergeCell ref="A205:I205"/>
    <mergeCell ref="A206:I206"/>
    <mergeCell ref="A207:I207"/>
    <mergeCell ref="A214:C214"/>
    <mergeCell ref="A201:C201"/>
    <mergeCell ref="A133:I133"/>
    <mergeCell ref="A156:C156"/>
    <mergeCell ref="A159:I159"/>
    <mergeCell ref="A160:I160"/>
    <mergeCell ref="A161:I161"/>
    <mergeCell ref="A162:I162"/>
    <mergeCell ref="A172:C172"/>
    <mergeCell ref="A175:I175"/>
    <mergeCell ref="A176:I176"/>
    <mergeCell ref="A177:I177"/>
    <mergeCell ref="A178:I178"/>
    <mergeCell ref="M117:V117"/>
    <mergeCell ref="A118:I118"/>
    <mergeCell ref="A119:I119"/>
    <mergeCell ref="Y119:AA124"/>
    <mergeCell ref="A120:I120"/>
    <mergeCell ref="A132:I132"/>
    <mergeCell ref="A103:J103"/>
    <mergeCell ref="A110:C110"/>
    <mergeCell ref="A117:I117"/>
    <mergeCell ref="A127:C127"/>
    <mergeCell ref="A130:I130"/>
    <mergeCell ref="A131:I131"/>
    <mergeCell ref="A73:J73"/>
    <mergeCell ref="A74:J74"/>
    <mergeCell ref="A97:C97"/>
    <mergeCell ref="A100:J100"/>
    <mergeCell ref="A101:J101"/>
    <mergeCell ref="M159:V159"/>
    <mergeCell ref="A42:J42"/>
    <mergeCell ref="M2:V2"/>
    <mergeCell ref="A11:C11"/>
    <mergeCell ref="A14:J14"/>
    <mergeCell ref="A15:J15"/>
    <mergeCell ref="A16:J16"/>
    <mergeCell ref="A17:J17"/>
    <mergeCell ref="A39:C39"/>
    <mergeCell ref="A102:J102"/>
    <mergeCell ref="A43:J43"/>
    <mergeCell ref="A44:J44"/>
    <mergeCell ref="A45:J45"/>
    <mergeCell ref="A68:C68"/>
    <mergeCell ref="A71:J71"/>
    <mergeCell ref="A72:J72"/>
    <mergeCell ref="B1:J1"/>
    <mergeCell ref="B2:J2"/>
    <mergeCell ref="B3:J3"/>
    <mergeCell ref="B4:J4"/>
    <mergeCell ref="A1:A4"/>
  </mergeCells>
  <conditionalFormatting sqref="H39">
    <cfRule type="colorScale" priority="10">
      <colorScale>
        <cfvo type="min"/>
        <cfvo type="percentile" val="50"/>
        <cfvo type="max"/>
        <color rgb="FFC00000"/>
        <color rgb="FFFFFF00"/>
        <color rgb="FF00B050"/>
      </colorScale>
    </cfRule>
  </conditionalFormatting>
  <conditionalFormatting sqref="J39">
    <cfRule type="colorScale" priority="9">
      <colorScale>
        <cfvo type="min"/>
        <cfvo type="percentile" val="50"/>
        <cfvo type="max"/>
        <color rgb="FF0070C0"/>
        <color theme="5" tint="0.39997558519241921"/>
        <color theme="7"/>
      </colorScale>
    </cfRule>
  </conditionalFormatting>
  <conditionalFormatting sqref="H209:H213">
    <cfRule type="colorScale" priority="8">
      <colorScale>
        <cfvo type="min"/>
        <cfvo type="percentile" val="50"/>
        <cfvo type="max"/>
        <color rgb="FFC00000"/>
        <color rgb="FFFFFF00"/>
        <color rgb="FF00B050"/>
      </colorScale>
    </cfRule>
  </conditionalFormatting>
  <conditionalFormatting sqref="H136:H155">
    <cfRule type="colorScale" priority="7">
      <colorScale>
        <cfvo type="min"/>
        <cfvo type="percentile" val="50"/>
        <cfvo type="max"/>
        <color rgb="FFC00000"/>
        <color rgb="FFFFFF00"/>
        <color rgb="FF00B050"/>
      </colorScale>
    </cfRule>
  </conditionalFormatting>
  <conditionalFormatting sqref="H180:H200">
    <cfRule type="colorScale" priority="6">
      <colorScale>
        <cfvo type="min"/>
        <cfvo type="percentile" val="50"/>
        <cfvo type="max"/>
        <color rgb="FFC00000"/>
        <color rgb="FFFFFF00"/>
        <color rgb="FF00B050"/>
      </colorScale>
    </cfRule>
  </conditionalFormatting>
  <conditionalFormatting sqref="J19:J38">
    <cfRule type="colorScale" priority="5">
      <colorScale>
        <cfvo type="min"/>
        <cfvo type="percentile" val="50"/>
        <cfvo type="max"/>
        <color rgb="FFC00000"/>
        <color rgb="FFFFFF00"/>
        <color rgb="FF00B050"/>
      </colorScale>
    </cfRule>
  </conditionalFormatting>
  <conditionalFormatting sqref="J47:J67">
    <cfRule type="colorScale" priority="4">
      <colorScale>
        <cfvo type="min"/>
        <cfvo type="percentile" val="50"/>
        <cfvo type="max"/>
        <color rgb="FFC00000"/>
        <color rgb="FFFFFF00"/>
        <color rgb="FF00B050"/>
      </colorScale>
    </cfRule>
  </conditionalFormatting>
  <conditionalFormatting sqref="J76:J96">
    <cfRule type="colorScale" priority="3">
      <colorScale>
        <cfvo type="min"/>
        <cfvo type="percentile" val="50"/>
        <cfvo type="max"/>
        <color rgb="FFC00000"/>
        <color rgb="FFFFFF00"/>
        <color rgb="FF00B050"/>
      </colorScale>
    </cfRule>
  </conditionalFormatting>
  <conditionalFormatting sqref="J105:J108">
    <cfRule type="colorScale" priority="2">
      <colorScale>
        <cfvo type="min"/>
        <cfvo type="percentile" val="50"/>
        <cfvo type="max"/>
        <color rgb="FFC00000"/>
        <color rgb="FFFFFF00"/>
        <color rgb="FF00B050"/>
      </colorScale>
    </cfRule>
  </conditionalFormatting>
  <conditionalFormatting sqref="J109">
    <cfRule type="colorScale" priority="1">
      <colorScale>
        <cfvo type="min"/>
        <cfvo type="percentile" val="50"/>
        <cfvo type="max"/>
        <color rgb="FFC00000"/>
        <color rgb="FFFFFF00"/>
        <color rgb="FF00B050"/>
      </colorScale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99FF"/>
    <pageSetUpPr fitToPage="1"/>
  </sheetPr>
  <dimension ref="A1:IH213"/>
  <sheetViews>
    <sheetView showGridLines="0" zoomScaleNormal="100" workbookViewId="0">
      <pane xSplit="1" ySplit="6" topLeftCell="B7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RowHeight="15"/>
  <cols>
    <col min="1" max="1" width="56" style="16" customWidth="1"/>
    <col min="2" max="2" width="15" style="16" customWidth="1"/>
    <col min="3" max="3" width="17.28515625" style="16" customWidth="1"/>
    <col min="4" max="4" width="14" style="16" customWidth="1"/>
    <col min="5" max="5" width="12.85546875" style="16" customWidth="1"/>
    <col min="6" max="6" width="15.28515625" style="16" bestFit="1" customWidth="1"/>
    <col min="7" max="7" width="14.140625" style="15" customWidth="1"/>
    <col min="8" max="8" width="6.42578125" style="16" customWidth="1"/>
    <col min="9" max="9" width="15.28515625" style="15" bestFit="1" customWidth="1"/>
    <col min="10" max="10" width="7.42578125" style="16" customWidth="1"/>
    <col min="11" max="11" width="16.85546875" customWidth="1"/>
    <col min="12" max="12" width="11.5703125" style="16" bestFit="1" customWidth="1"/>
    <col min="13" max="210" width="11.42578125" style="16"/>
    <col min="211" max="211" width="29.28515625" style="16" customWidth="1"/>
    <col min="212" max="212" width="11" style="16" customWidth="1"/>
    <col min="213" max="213" width="10.85546875" style="16" customWidth="1"/>
    <col min="214" max="214" width="11.140625" style="16" bestFit="1" customWidth="1"/>
    <col min="215" max="215" width="11.85546875" style="16" customWidth="1"/>
    <col min="216" max="216" width="12.85546875" style="16" customWidth="1"/>
    <col min="217" max="217" width="14.140625" style="16" customWidth="1"/>
    <col min="218" max="218" width="7.85546875" style="16" customWidth="1"/>
    <col min="219" max="219" width="11.42578125" style="16"/>
    <col min="220" max="220" width="9.7109375" style="16" customWidth="1"/>
    <col min="221" max="221" width="11.42578125" style="16"/>
    <col min="222" max="222" width="45.42578125" style="16" customWidth="1"/>
    <col min="223" max="227" width="11.42578125" style="16"/>
    <col min="228" max="228" width="14" style="16" customWidth="1"/>
    <col min="229" max="466" width="11.42578125" style="16"/>
    <col min="467" max="467" width="29.28515625" style="16" customWidth="1"/>
    <col min="468" max="468" width="11" style="16" customWidth="1"/>
    <col min="469" max="469" width="10.85546875" style="16" customWidth="1"/>
    <col min="470" max="470" width="11.140625" style="16" bestFit="1" customWidth="1"/>
    <col min="471" max="471" width="11.85546875" style="16" customWidth="1"/>
    <col min="472" max="472" width="12.85546875" style="16" customWidth="1"/>
    <col min="473" max="473" width="14.140625" style="16" customWidth="1"/>
    <col min="474" max="474" width="7.85546875" style="16" customWidth="1"/>
    <col min="475" max="475" width="11.42578125" style="16"/>
    <col min="476" max="476" width="9.7109375" style="16" customWidth="1"/>
    <col min="477" max="477" width="11.42578125" style="16"/>
    <col min="478" max="478" width="45.42578125" style="16" customWidth="1"/>
    <col min="479" max="483" width="11.42578125" style="16"/>
    <col min="484" max="484" width="14" style="16" customWidth="1"/>
    <col min="485" max="722" width="11.42578125" style="16"/>
    <col min="723" max="723" width="29.28515625" style="16" customWidth="1"/>
    <col min="724" max="724" width="11" style="16" customWidth="1"/>
    <col min="725" max="725" width="10.85546875" style="16" customWidth="1"/>
    <col min="726" max="726" width="11.140625" style="16" bestFit="1" customWidth="1"/>
    <col min="727" max="727" width="11.85546875" style="16" customWidth="1"/>
    <col min="728" max="728" width="12.85546875" style="16" customWidth="1"/>
    <col min="729" max="729" width="14.140625" style="16" customWidth="1"/>
    <col min="730" max="730" width="7.85546875" style="16" customWidth="1"/>
    <col min="731" max="731" width="11.42578125" style="16"/>
    <col min="732" max="732" width="9.7109375" style="16" customWidth="1"/>
    <col min="733" max="733" width="11.42578125" style="16"/>
    <col min="734" max="734" width="45.42578125" style="16" customWidth="1"/>
    <col min="735" max="739" width="11.42578125" style="16"/>
    <col min="740" max="740" width="14" style="16" customWidth="1"/>
    <col min="741" max="978" width="11.42578125" style="16"/>
    <col min="979" max="979" width="29.28515625" style="16" customWidth="1"/>
    <col min="980" max="980" width="11" style="16" customWidth="1"/>
    <col min="981" max="981" width="10.85546875" style="16" customWidth="1"/>
    <col min="982" max="982" width="11.140625" style="16" bestFit="1" customWidth="1"/>
    <col min="983" max="983" width="11.85546875" style="16" customWidth="1"/>
    <col min="984" max="984" width="12.85546875" style="16" customWidth="1"/>
    <col min="985" max="985" width="14.140625" style="16" customWidth="1"/>
    <col min="986" max="986" width="7.85546875" style="16" customWidth="1"/>
    <col min="987" max="987" width="11.42578125" style="16"/>
    <col min="988" max="988" width="9.7109375" style="16" customWidth="1"/>
    <col min="989" max="989" width="11.42578125" style="16"/>
    <col min="990" max="990" width="45.42578125" style="16" customWidth="1"/>
    <col min="991" max="995" width="11.42578125" style="16"/>
    <col min="996" max="996" width="14" style="16" customWidth="1"/>
    <col min="997" max="1234" width="11.42578125" style="16"/>
    <col min="1235" max="1235" width="29.28515625" style="16" customWidth="1"/>
    <col min="1236" max="1236" width="11" style="16" customWidth="1"/>
    <col min="1237" max="1237" width="10.85546875" style="16" customWidth="1"/>
    <col min="1238" max="1238" width="11.140625" style="16" bestFit="1" customWidth="1"/>
    <col min="1239" max="1239" width="11.85546875" style="16" customWidth="1"/>
    <col min="1240" max="1240" width="12.85546875" style="16" customWidth="1"/>
    <col min="1241" max="1241" width="14.140625" style="16" customWidth="1"/>
    <col min="1242" max="1242" width="7.85546875" style="16" customWidth="1"/>
    <col min="1243" max="1243" width="11.42578125" style="16"/>
    <col min="1244" max="1244" width="9.7109375" style="16" customWidth="1"/>
    <col min="1245" max="1245" width="11.42578125" style="16"/>
    <col min="1246" max="1246" width="45.42578125" style="16" customWidth="1"/>
    <col min="1247" max="1251" width="11.42578125" style="16"/>
    <col min="1252" max="1252" width="14" style="16" customWidth="1"/>
    <col min="1253" max="1490" width="11.42578125" style="16"/>
    <col min="1491" max="1491" width="29.28515625" style="16" customWidth="1"/>
    <col min="1492" max="1492" width="11" style="16" customWidth="1"/>
    <col min="1493" max="1493" width="10.85546875" style="16" customWidth="1"/>
    <col min="1494" max="1494" width="11.140625" style="16" bestFit="1" customWidth="1"/>
    <col min="1495" max="1495" width="11.85546875" style="16" customWidth="1"/>
    <col min="1496" max="1496" width="12.85546875" style="16" customWidth="1"/>
    <col min="1497" max="1497" width="14.140625" style="16" customWidth="1"/>
    <col min="1498" max="1498" width="7.85546875" style="16" customWidth="1"/>
    <col min="1499" max="1499" width="11.42578125" style="16"/>
    <col min="1500" max="1500" width="9.7109375" style="16" customWidth="1"/>
    <col min="1501" max="1501" width="11.42578125" style="16"/>
    <col min="1502" max="1502" width="45.42578125" style="16" customWidth="1"/>
    <col min="1503" max="1507" width="11.42578125" style="16"/>
    <col min="1508" max="1508" width="14" style="16" customWidth="1"/>
    <col min="1509" max="1746" width="11.42578125" style="16"/>
    <col min="1747" max="1747" width="29.28515625" style="16" customWidth="1"/>
    <col min="1748" max="1748" width="11" style="16" customWidth="1"/>
    <col min="1749" max="1749" width="10.85546875" style="16" customWidth="1"/>
    <col min="1750" max="1750" width="11.140625" style="16" bestFit="1" customWidth="1"/>
    <col min="1751" max="1751" width="11.85546875" style="16" customWidth="1"/>
    <col min="1752" max="1752" width="12.85546875" style="16" customWidth="1"/>
    <col min="1753" max="1753" width="14.140625" style="16" customWidth="1"/>
    <col min="1754" max="1754" width="7.85546875" style="16" customWidth="1"/>
    <col min="1755" max="1755" width="11.42578125" style="16"/>
    <col min="1756" max="1756" width="9.7109375" style="16" customWidth="1"/>
    <col min="1757" max="1757" width="11.42578125" style="16"/>
    <col min="1758" max="1758" width="45.42578125" style="16" customWidth="1"/>
    <col min="1759" max="1763" width="11.42578125" style="16"/>
    <col min="1764" max="1764" width="14" style="16" customWidth="1"/>
    <col min="1765" max="2002" width="11.42578125" style="16"/>
    <col min="2003" max="2003" width="29.28515625" style="16" customWidth="1"/>
    <col min="2004" max="2004" width="11" style="16" customWidth="1"/>
    <col min="2005" max="2005" width="10.85546875" style="16" customWidth="1"/>
    <col min="2006" max="2006" width="11.140625" style="16" bestFit="1" customWidth="1"/>
    <col min="2007" max="2007" width="11.85546875" style="16" customWidth="1"/>
    <col min="2008" max="2008" width="12.85546875" style="16" customWidth="1"/>
    <col min="2009" max="2009" width="14.140625" style="16" customWidth="1"/>
    <col min="2010" max="2010" width="7.85546875" style="16" customWidth="1"/>
    <col min="2011" max="2011" width="11.42578125" style="16"/>
    <col min="2012" max="2012" width="9.7109375" style="16" customWidth="1"/>
    <col min="2013" max="2013" width="11.42578125" style="16"/>
    <col min="2014" max="2014" width="45.42578125" style="16" customWidth="1"/>
    <col min="2015" max="2019" width="11.42578125" style="16"/>
    <col min="2020" max="2020" width="14" style="16" customWidth="1"/>
    <col min="2021" max="2258" width="11.42578125" style="16"/>
    <col min="2259" max="2259" width="29.28515625" style="16" customWidth="1"/>
    <col min="2260" max="2260" width="11" style="16" customWidth="1"/>
    <col min="2261" max="2261" width="10.85546875" style="16" customWidth="1"/>
    <col min="2262" max="2262" width="11.140625" style="16" bestFit="1" customWidth="1"/>
    <col min="2263" max="2263" width="11.85546875" style="16" customWidth="1"/>
    <col min="2264" max="2264" width="12.85546875" style="16" customWidth="1"/>
    <col min="2265" max="2265" width="14.140625" style="16" customWidth="1"/>
    <col min="2266" max="2266" width="7.85546875" style="16" customWidth="1"/>
    <col min="2267" max="2267" width="11.42578125" style="16"/>
    <col min="2268" max="2268" width="9.7109375" style="16" customWidth="1"/>
    <col min="2269" max="2269" width="11.42578125" style="16"/>
    <col min="2270" max="2270" width="45.42578125" style="16" customWidth="1"/>
    <col min="2271" max="2275" width="11.42578125" style="16"/>
    <col min="2276" max="2276" width="14" style="16" customWidth="1"/>
    <col min="2277" max="2514" width="11.42578125" style="16"/>
    <col min="2515" max="2515" width="29.28515625" style="16" customWidth="1"/>
    <col min="2516" max="2516" width="11" style="16" customWidth="1"/>
    <col min="2517" max="2517" width="10.85546875" style="16" customWidth="1"/>
    <col min="2518" max="2518" width="11.140625" style="16" bestFit="1" customWidth="1"/>
    <col min="2519" max="2519" width="11.85546875" style="16" customWidth="1"/>
    <col min="2520" max="2520" width="12.85546875" style="16" customWidth="1"/>
    <col min="2521" max="2521" width="14.140625" style="16" customWidth="1"/>
    <col min="2522" max="2522" width="7.85546875" style="16" customWidth="1"/>
    <col min="2523" max="2523" width="11.42578125" style="16"/>
    <col min="2524" max="2524" width="9.7109375" style="16" customWidth="1"/>
    <col min="2525" max="2525" width="11.42578125" style="16"/>
    <col min="2526" max="2526" width="45.42578125" style="16" customWidth="1"/>
    <col min="2527" max="2531" width="11.42578125" style="16"/>
    <col min="2532" max="2532" width="14" style="16" customWidth="1"/>
    <col min="2533" max="2770" width="11.42578125" style="16"/>
    <col min="2771" max="2771" width="29.28515625" style="16" customWidth="1"/>
    <col min="2772" max="2772" width="11" style="16" customWidth="1"/>
    <col min="2773" max="2773" width="10.85546875" style="16" customWidth="1"/>
    <col min="2774" max="2774" width="11.140625" style="16" bestFit="1" customWidth="1"/>
    <col min="2775" max="2775" width="11.85546875" style="16" customWidth="1"/>
    <col min="2776" max="2776" width="12.85546875" style="16" customWidth="1"/>
    <col min="2777" max="2777" width="14.140625" style="16" customWidth="1"/>
    <col min="2778" max="2778" width="7.85546875" style="16" customWidth="1"/>
    <col min="2779" max="2779" width="11.42578125" style="16"/>
    <col min="2780" max="2780" width="9.7109375" style="16" customWidth="1"/>
    <col min="2781" max="2781" width="11.42578125" style="16"/>
    <col min="2782" max="2782" width="45.42578125" style="16" customWidth="1"/>
    <col min="2783" max="2787" width="11.42578125" style="16"/>
    <col min="2788" max="2788" width="14" style="16" customWidth="1"/>
    <col min="2789" max="3026" width="11.42578125" style="16"/>
    <col min="3027" max="3027" width="29.28515625" style="16" customWidth="1"/>
    <col min="3028" max="3028" width="11" style="16" customWidth="1"/>
    <col min="3029" max="3029" width="10.85546875" style="16" customWidth="1"/>
    <col min="3030" max="3030" width="11.140625" style="16" bestFit="1" customWidth="1"/>
    <col min="3031" max="3031" width="11.85546875" style="16" customWidth="1"/>
    <col min="3032" max="3032" width="12.85546875" style="16" customWidth="1"/>
    <col min="3033" max="3033" width="14.140625" style="16" customWidth="1"/>
    <col min="3034" max="3034" width="7.85546875" style="16" customWidth="1"/>
    <col min="3035" max="3035" width="11.42578125" style="16"/>
    <col min="3036" max="3036" width="9.7109375" style="16" customWidth="1"/>
    <col min="3037" max="3037" width="11.42578125" style="16"/>
    <col min="3038" max="3038" width="45.42578125" style="16" customWidth="1"/>
    <col min="3039" max="3043" width="11.42578125" style="16"/>
    <col min="3044" max="3044" width="14" style="16" customWidth="1"/>
    <col min="3045" max="3282" width="11.42578125" style="16"/>
    <col min="3283" max="3283" width="29.28515625" style="16" customWidth="1"/>
    <col min="3284" max="3284" width="11" style="16" customWidth="1"/>
    <col min="3285" max="3285" width="10.85546875" style="16" customWidth="1"/>
    <col min="3286" max="3286" width="11.140625" style="16" bestFit="1" customWidth="1"/>
    <col min="3287" max="3287" width="11.85546875" style="16" customWidth="1"/>
    <col min="3288" max="3288" width="12.85546875" style="16" customWidth="1"/>
    <col min="3289" max="3289" width="14.140625" style="16" customWidth="1"/>
    <col min="3290" max="3290" width="7.85546875" style="16" customWidth="1"/>
    <col min="3291" max="3291" width="11.42578125" style="16"/>
    <col min="3292" max="3292" width="9.7109375" style="16" customWidth="1"/>
    <col min="3293" max="3293" width="11.42578125" style="16"/>
    <col min="3294" max="3294" width="45.42578125" style="16" customWidth="1"/>
    <col min="3295" max="3299" width="11.42578125" style="16"/>
    <col min="3300" max="3300" width="14" style="16" customWidth="1"/>
    <col min="3301" max="3538" width="11.42578125" style="16"/>
    <col min="3539" max="3539" width="29.28515625" style="16" customWidth="1"/>
    <col min="3540" max="3540" width="11" style="16" customWidth="1"/>
    <col min="3541" max="3541" width="10.85546875" style="16" customWidth="1"/>
    <col min="3542" max="3542" width="11.140625" style="16" bestFit="1" customWidth="1"/>
    <col min="3543" max="3543" width="11.85546875" style="16" customWidth="1"/>
    <col min="3544" max="3544" width="12.85546875" style="16" customWidth="1"/>
    <col min="3545" max="3545" width="14.140625" style="16" customWidth="1"/>
    <col min="3546" max="3546" width="7.85546875" style="16" customWidth="1"/>
    <col min="3547" max="3547" width="11.42578125" style="16"/>
    <col min="3548" max="3548" width="9.7109375" style="16" customWidth="1"/>
    <col min="3549" max="3549" width="11.42578125" style="16"/>
    <col min="3550" max="3550" width="45.42578125" style="16" customWidth="1"/>
    <col min="3551" max="3555" width="11.42578125" style="16"/>
    <col min="3556" max="3556" width="14" style="16" customWidth="1"/>
    <col min="3557" max="3794" width="11.42578125" style="16"/>
    <col min="3795" max="3795" width="29.28515625" style="16" customWidth="1"/>
    <col min="3796" max="3796" width="11" style="16" customWidth="1"/>
    <col min="3797" max="3797" width="10.85546875" style="16" customWidth="1"/>
    <col min="3798" max="3798" width="11.140625" style="16" bestFit="1" customWidth="1"/>
    <col min="3799" max="3799" width="11.85546875" style="16" customWidth="1"/>
    <col min="3800" max="3800" width="12.85546875" style="16" customWidth="1"/>
    <col min="3801" max="3801" width="14.140625" style="16" customWidth="1"/>
    <col min="3802" max="3802" width="7.85546875" style="16" customWidth="1"/>
    <col min="3803" max="3803" width="11.42578125" style="16"/>
    <col min="3804" max="3804" width="9.7109375" style="16" customWidth="1"/>
    <col min="3805" max="3805" width="11.42578125" style="16"/>
    <col min="3806" max="3806" width="45.42578125" style="16" customWidth="1"/>
    <col min="3807" max="3811" width="11.42578125" style="16"/>
    <col min="3812" max="3812" width="14" style="16" customWidth="1"/>
    <col min="3813" max="4050" width="11.42578125" style="16"/>
    <col min="4051" max="4051" width="29.28515625" style="16" customWidth="1"/>
    <col min="4052" max="4052" width="11" style="16" customWidth="1"/>
    <col min="4053" max="4053" width="10.85546875" style="16" customWidth="1"/>
    <col min="4054" max="4054" width="11.140625" style="16" bestFit="1" customWidth="1"/>
    <col min="4055" max="4055" width="11.85546875" style="16" customWidth="1"/>
    <col min="4056" max="4056" width="12.85546875" style="16" customWidth="1"/>
    <col min="4057" max="4057" width="14.140625" style="16" customWidth="1"/>
    <col min="4058" max="4058" width="7.85546875" style="16" customWidth="1"/>
    <col min="4059" max="4059" width="11.42578125" style="16"/>
    <col min="4060" max="4060" width="9.7109375" style="16" customWidth="1"/>
    <col min="4061" max="4061" width="11.42578125" style="16"/>
    <col min="4062" max="4062" width="45.42578125" style="16" customWidth="1"/>
    <col min="4063" max="4067" width="11.42578125" style="16"/>
    <col min="4068" max="4068" width="14" style="16" customWidth="1"/>
    <col min="4069" max="4306" width="11.42578125" style="16"/>
    <col min="4307" max="4307" width="29.28515625" style="16" customWidth="1"/>
    <col min="4308" max="4308" width="11" style="16" customWidth="1"/>
    <col min="4309" max="4309" width="10.85546875" style="16" customWidth="1"/>
    <col min="4310" max="4310" width="11.140625" style="16" bestFit="1" customWidth="1"/>
    <col min="4311" max="4311" width="11.85546875" style="16" customWidth="1"/>
    <col min="4312" max="4312" width="12.85546875" style="16" customWidth="1"/>
    <col min="4313" max="4313" width="14.140625" style="16" customWidth="1"/>
    <col min="4314" max="4314" width="7.85546875" style="16" customWidth="1"/>
    <col min="4315" max="4315" width="11.42578125" style="16"/>
    <col min="4316" max="4316" width="9.7109375" style="16" customWidth="1"/>
    <col min="4317" max="4317" width="11.42578125" style="16"/>
    <col min="4318" max="4318" width="45.42578125" style="16" customWidth="1"/>
    <col min="4319" max="4323" width="11.42578125" style="16"/>
    <col min="4324" max="4324" width="14" style="16" customWidth="1"/>
    <col min="4325" max="4562" width="11.42578125" style="16"/>
    <col min="4563" max="4563" width="29.28515625" style="16" customWidth="1"/>
    <col min="4564" max="4564" width="11" style="16" customWidth="1"/>
    <col min="4565" max="4565" width="10.85546875" style="16" customWidth="1"/>
    <col min="4566" max="4566" width="11.140625" style="16" bestFit="1" customWidth="1"/>
    <col min="4567" max="4567" width="11.85546875" style="16" customWidth="1"/>
    <col min="4568" max="4568" width="12.85546875" style="16" customWidth="1"/>
    <col min="4569" max="4569" width="14.140625" style="16" customWidth="1"/>
    <col min="4570" max="4570" width="7.85546875" style="16" customWidth="1"/>
    <col min="4571" max="4571" width="11.42578125" style="16"/>
    <col min="4572" max="4572" width="9.7109375" style="16" customWidth="1"/>
    <col min="4573" max="4573" width="11.42578125" style="16"/>
    <col min="4574" max="4574" width="45.42578125" style="16" customWidth="1"/>
    <col min="4575" max="4579" width="11.42578125" style="16"/>
    <col min="4580" max="4580" width="14" style="16" customWidth="1"/>
    <col min="4581" max="4818" width="11.42578125" style="16"/>
    <col min="4819" max="4819" width="29.28515625" style="16" customWidth="1"/>
    <col min="4820" max="4820" width="11" style="16" customWidth="1"/>
    <col min="4821" max="4821" width="10.85546875" style="16" customWidth="1"/>
    <col min="4822" max="4822" width="11.140625" style="16" bestFit="1" customWidth="1"/>
    <col min="4823" max="4823" width="11.85546875" style="16" customWidth="1"/>
    <col min="4824" max="4824" width="12.85546875" style="16" customWidth="1"/>
    <col min="4825" max="4825" width="14.140625" style="16" customWidth="1"/>
    <col min="4826" max="4826" width="7.85546875" style="16" customWidth="1"/>
    <col min="4827" max="4827" width="11.42578125" style="16"/>
    <col min="4828" max="4828" width="9.7109375" style="16" customWidth="1"/>
    <col min="4829" max="4829" width="11.42578125" style="16"/>
    <col min="4830" max="4830" width="45.42578125" style="16" customWidth="1"/>
    <col min="4831" max="4835" width="11.42578125" style="16"/>
    <col min="4836" max="4836" width="14" style="16" customWidth="1"/>
    <col min="4837" max="5074" width="11.42578125" style="16"/>
    <col min="5075" max="5075" width="29.28515625" style="16" customWidth="1"/>
    <col min="5076" max="5076" width="11" style="16" customWidth="1"/>
    <col min="5077" max="5077" width="10.85546875" style="16" customWidth="1"/>
    <col min="5078" max="5078" width="11.140625" style="16" bestFit="1" customWidth="1"/>
    <col min="5079" max="5079" width="11.85546875" style="16" customWidth="1"/>
    <col min="5080" max="5080" width="12.85546875" style="16" customWidth="1"/>
    <col min="5081" max="5081" width="14.140625" style="16" customWidth="1"/>
    <col min="5082" max="5082" width="7.85546875" style="16" customWidth="1"/>
    <col min="5083" max="5083" width="11.42578125" style="16"/>
    <col min="5084" max="5084" width="9.7109375" style="16" customWidth="1"/>
    <col min="5085" max="5085" width="11.42578125" style="16"/>
    <col min="5086" max="5086" width="45.42578125" style="16" customWidth="1"/>
    <col min="5087" max="5091" width="11.42578125" style="16"/>
    <col min="5092" max="5092" width="14" style="16" customWidth="1"/>
    <col min="5093" max="5330" width="11.42578125" style="16"/>
    <col min="5331" max="5331" width="29.28515625" style="16" customWidth="1"/>
    <col min="5332" max="5332" width="11" style="16" customWidth="1"/>
    <col min="5333" max="5333" width="10.85546875" style="16" customWidth="1"/>
    <col min="5334" max="5334" width="11.140625" style="16" bestFit="1" customWidth="1"/>
    <col min="5335" max="5335" width="11.85546875" style="16" customWidth="1"/>
    <col min="5336" max="5336" width="12.85546875" style="16" customWidth="1"/>
    <col min="5337" max="5337" width="14.140625" style="16" customWidth="1"/>
    <col min="5338" max="5338" width="7.85546875" style="16" customWidth="1"/>
    <col min="5339" max="5339" width="11.42578125" style="16"/>
    <col min="5340" max="5340" width="9.7109375" style="16" customWidth="1"/>
    <col min="5341" max="5341" width="11.42578125" style="16"/>
    <col min="5342" max="5342" width="45.42578125" style="16" customWidth="1"/>
    <col min="5343" max="5347" width="11.42578125" style="16"/>
    <col min="5348" max="5348" width="14" style="16" customWidth="1"/>
    <col min="5349" max="5586" width="11.42578125" style="16"/>
    <col min="5587" max="5587" width="29.28515625" style="16" customWidth="1"/>
    <col min="5588" max="5588" width="11" style="16" customWidth="1"/>
    <col min="5589" max="5589" width="10.85546875" style="16" customWidth="1"/>
    <col min="5590" max="5590" width="11.140625" style="16" bestFit="1" customWidth="1"/>
    <col min="5591" max="5591" width="11.85546875" style="16" customWidth="1"/>
    <col min="5592" max="5592" width="12.85546875" style="16" customWidth="1"/>
    <col min="5593" max="5593" width="14.140625" style="16" customWidth="1"/>
    <col min="5594" max="5594" width="7.85546875" style="16" customWidth="1"/>
    <col min="5595" max="5595" width="11.42578125" style="16"/>
    <col min="5596" max="5596" width="9.7109375" style="16" customWidth="1"/>
    <col min="5597" max="5597" width="11.42578125" style="16"/>
    <col min="5598" max="5598" width="45.42578125" style="16" customWidth="1"/>
    <col min="5599" max="5603" width="11.42578125" style="16"/>
    <col min="5604" max="5604" width="14" style="16" customWidth="1"/>
    <col min="5605" max="5842" width="11.42578125" style="16"/>
    <col min="5843" max="5843" width="29.28515625" style="16" customWidth="1"/>
    <col min="5844" max="5844" width="11" style="16" customWidth="1"/>
    <col min="5845" max="5845" width="10.85546875" style="16" customWidth="1"/>
    <col min="5846" max="5846" width="11.140625" style="16" bestFit="1" customWidth="1"/>
    <col min="5847" max="5847" width="11.85546875" style="16" customWidth="1"/>
    <col min="5848" max="5848" width="12.85546875" style="16" customWidth="1"/>
    <col min="5849" max="5849" width="14.140625" style="16" customWidth="1"/>
    <col min="5850" max="5850" width="7.85546875" style="16" customWidth="1"/>
    <col min="5851" max="5851" width="11.42578125" style="16"/>
    <col min="5852" max="5852" width="9.7109375" style="16" customWidth="1"/>
    <col min="5853" max="5853" width="11.42578125" style="16"/>
    <col min="5854" max="5854" width="45.42578125" style="16" customWidth="1"/>
    <col min="5855" max="5859" width="11.42578125" style="16"/>
    <col min="5860" max="5860" width="14" style="16" customWidth="1"/>
    <col min="5861" max="6098" width="11.42578125" style="16"/>
    <col min="6099" max="6099" width="29.28515625" style="16" customWidth="1"/>
    <col min="6100" max="6100" width="11" style="16" customWidth="1"/>
    <col min="6101" max="6101" width="10.85546875" style="16" customWidth="1"/>
    <col min="6102" max="6102" width="11.140625" style="16" bestFit="1" customWidth="1"/>
    <col min="6103" max="6103" width="11.85546875" style="16" customWidth="1"/>
    <col min="6104" max="6104" width="12.85546875" style="16" customWidth="1"/>
    <col min="6105" max="6105" width="14.140625" style="16" customWidth="1"/>
    <col min="6106" max="6106" width="7.85546875" style="16" customWidth="1"/>
    <col min="6107" max="6107" width="11.42578125" style="16"/>
    <col min="6108" max="6108" width="9.7109375" style="16" customWidth="1"/>
    <col min="6109" max="6109" width="11.42578125" style="16"/>
    <col min="6110" max="6110" width="45.42578125" style="16" customWidth="1"/>
    <col min="6111" max="6115" width="11.42578125" style="16"/>
    <col min="6116" max="6116" width="14" style="16" customWidth="1"/>
    <col min="6117" max="6354" width="11.42578125" style="16"/>
    <col min="6355" max="6355" width="29.28515625" style="16" customWidth="1"/>
    <col min="6356" max="6356" width="11" style="16" customWidth="1"/>
    <col min="6357" max="6357" width="10.85546875" style="16" customWidth="1"/>
    <col min="6358" max="6358" width="11.140625" style="16" bestFit="1" customWidth="1"/>
    <col min="6359" max="6359" width="11.85546875" style="16" customWidth="1"/>
    <col min="6360" max="6360" width="12.85546875" style="16" customWidth="1"/>
    <col min="6361" max="6361" width="14.140625" style="16" customWidth="1"/>
    <col min="6362" max="6362" width="7.85546875" style="16" customWidth="1"/>
    <col min="6363" max="6363" width="11.42578125" style="16"/>
    <col min="6364" max="6364" width="9.7109375" style="16" customWidth="1"/>
    <col min="6365" max="6365" width="11.42578125" style="16"/>
    <col min="6366" max="6366" width="45.42578125" style="16" customWidth="1"/>
    <col min="6367" max="6371" width="11.42578125" style="16"/>
    <col min="6372" max="6372" width="14" style="16" customWidth="1"/>
    <col min="6373" max="6610" width="11.42578125" style="16"/>
    <col min="6611" max="6611" width="29.28515625" style="16" customWidth="1"/>
    <col min="6612" max="6612" width="11" style="16" customWidth="1"/>
    <col min="6613" max="6613" width="10.85546875" style="16" customWidth="1"/>
    <col min="6614" max="6614" width="11.140625" style="16" bestFit="1" customWidth="1"/>
    <col min="6615" max="6615" width="11.85546875" style="16" customWidth="1"/>
    <col min="6616" max="6616" width="12.85546875" style="16" customWidth="1"/>
    <col min="6617" max="6617" width="14.140625" style="16" customWidth="1"/>
    <col min="6618" max="6618" width="7.85546875" style="16" customWidth="1"/>
    <col min="6619" max="6619" width="11.42578125" style="16"/>
    <col min="6620" max="6620" width="9.7109375" style="16" customWidth="1"/>
    <col min="6621" max="6621" width="11.42578125" style="16"/>
    <col min="6622" max="6622" width="45.42578125" style="16" customWidth="1"/>
    <col min="6623" max="6627" width="11.42578125" style="16"/>
    <col min="6628" max="6628" width="14" style="16" customWidth="1"/>
    <col min="6629" max="6866" width="11.42578125" style="16"/>
    <col min="6867" max="6867" width="29.28515625" style="16" customWidth="1"/>
    <col min="6868" max="6868" width="11" style="16" customWidth="1"/>
    <col min="6869" max="6869" width="10.85546875" style="16" customWidth="1"/>
    <col min="6870" max="6870" width="11.140625" style="16" bestFit="1" customWidth="1"/>
    <col min="6871" max="6871" width="11.85546875" style="16" customWidth="1"/>
    <col min="6872" max="6872" width="12.85546875" style="16" customWidth="1"/>
    <col min="6873" max="6873" width="14.140625" style="16" customWidth="1"/>
    <col min="6874" max="6874" width="7.85546875" style="16" customWidth="1"/>
    <col min="6875" max="6875" width="11.42578125" style="16"/>
    <col min="6876" max="6876" width="9.7109375" style="16" customWidth="1"/>
    <col min="6877" max="6877" width="11.42578125" style="16"/>
    <col min="6878" max="6878" width="45.42578125" style="16" customWidth="1"/>
    <col min="6879" max="6883" width="11.42578125" style="16"/>
    <col min="6884" max="6884" width="14" style="16" customWidth="1"/>
    <col min="6885" max="7122" width="11.42578125" style="16"/>
    <col min="7123" max="7123" width="29.28515625" style="16" customWidth="1"/>
    <col min="7124" max="7124" width="11" style="16" customWidth="1"/>
    <col min="7125" max="7125" width="10.85546875" style="16" customWidth="1"/>
    <col min="7126" max="7126" width="11.140625" style="16" bestFit="1" customWidth="1"/>
    <col min="7127" max="7127" width="11.85546875" style="16" customWidth="1"/>
    <col min="7128" max="7128" width="12.85546875" style="16" customWidth="1"/>
    <col min="7129" max="7129" width="14.140625" style="16" customWidth="1"/>
    <col min="7130" max="7130" width="7.85546875" style="16" customWidth="1"/>
    <col min="7131" max="7131" width="11.42578125" style="16"/>
    <col min="7132" max="7132" width="9.7109375" style="16" customWidth="1"/>
    <col min="7133" max="7133" width="11.42578125" style="16"/>
    <col min="7134" max="7134" width="45.42578125" style="16" customWidth="1"/>
    <col min="7135" max="7139" width="11.42578125" style="16"/>
    <col min="7140" max="7140" width="14" style="16" customWidth="1"/>
    <col min="7141" max="7378" width="11.42578125" style="16"/>
    <col min="7379" max="7379" width="29.28515625" style="16" customWidth="1"/>
    <col min="7380" max="7380" width="11" style="16" customWidth="1"/>
    <col min="7381" max="7381" width="10.85546875" style="16" customWidth="1"/>
    <col min="7382" max="7382" width="11.140625" style="16" bestFit="1" customWidth="1"/>
    <col min="7383" max="7383" width="11.85546875" style="16" customWidth="1"/>
    <col min="7384" max="7384" width="12.85546875" style="16" customWidth="1"/>
    <col min="7385" max="7385" width="14.140625" style="16" customWidth="1"/>
    <col min="7386" max="7386" width="7.85546875" style="16" customWidth="1"/>
    <col min="7387" max="7387" width="11.42578125" style="16"/>
    <col min="7388" max="7388" width="9.7109375" style="16" customWidth="1"/>
    <col min="7389" max="7389" width="11.42578125" style="16"/>
    <col min="7390" max="7390" width="45.42578125" style="16" customWidth="1"/>
    <col min="7391" max="7395" width="11.42578125" style="16"/>
    <col min="7396" max="7396" width="14" style="16" customWidth="1"/>
    <col min="7397" max="7634" width="11.42578125" style="16"/>
    <col min="7635" max="7635" width="29.28515625" style="16" customWidth="1"/>
    <col min="7636" max="7636" width="11" style="16" customWidth="1"/>
    <col min="7637" max="7637" width="10.85546875" style="16" customWidth="1"/>
    <col min="7638" max="7638" width="11.140625" style="16" bestFit="1" customWidth="1"/>
    <col min="7639" max="7639" width="11.85546875" style="16" customWidth="1"/>
    <col min="7640" max="7640" width="12.85546875" style="16" customWidth="1"/>
    <col min="7641" max="7641" width="14.140625" style="16" customWidth="1"/>
    <col min="7642" max="7642" width="7.85546875" style="16" customWidth="1"/>
    <col min="7643" max="7643" width="11.42578125" style="16"/>
    <col min="7644" max="7644" width="9.7109375" style="16" customWidth="1"/>
    <col min="7645" max="7645" width="11.42578125" style="16"/>
    <col min="7646" max="7646" width="45.42578125" style="16" customWidth="1"/>
    <col min="7647" max="7651" width="11.42578125" style="16"/>
    <col min="7652" max="7652" width="14" style="16" customWidth="1"/>
    <col min="7653" max="7890" width="11.42578125" style="16"/>
    <col min="7891" max="7891" width="29.28515625" style="16" customWidth="1"/>
    <col min="7892" max="7892" width="11" style="16" customWidth="1"/>
    <col min="7893" max="7893" width="10.85546875" style="16" customWidth="1"/>
    <col min="7894" max="7894" width="11.140625" style="16" bestFit="1" customWidth="1"/>
    <col min="7895" max="7895" width="11.85546875" style="16" customWidth="1"/>
    <col min="7896" max="7896" width="12.85546875" style="16" customWidth="1"/>
    <col min="7897" max="7897" width="14.140625" style="16" customWidth="1"/>
    <col min="7898" max="7898" width="7.85546875" style="16" customWidth="1"/>
    <col min="7899" max="7899" width="11.42578125" style="16"/>
    <col min="7900" max="7900" width="9.7109375" style="16" customWidth="1"/>
    <col min="7901" max="7901" width="11.42578125" style="16"/>
    <col min="7902" max="7902" width="45.42578125" style="16" customWidth="1"/>
    <col min="7903" max="7907" width="11.42578125" style="16"/>
    <col min="7908" max="7908" width="14" style="16" customWidth="1"/>
    <col min="7909" max="8146" width="11.42578125" style="16"/>
    <col min="8147" max="8147" width="29.28515625" style="16" customWidth="1"/>
    <col min="8148" max="8148" width="11" style="16" customWidth="1"/>
    <col min="8149" max="8149" width="10.85546875" style="16" customWidth="1"/>
    <col min="8150" max="8150" width="11.140625" style="16" bestFit="1" customWidth="1"/>
    <col min="8151" max="8151" width="11.85546875" style="16" customWidth="1"/>
    <col min="8152" max="8152" width="12.85546875" style="16" customWidth="1"/>
    <col min="8153" max="8153" width="14.140625" style="16" customWidth="1"/>
    <col min="8154" max="8154" width="7.85546875" style="16" customWidth="1"/>
    <col min="8155" max="8155" width="11.42578125" style="16"/>
    <col min="8156" max="8156" width="9.7109375" style="16" customWidth="1"/>
    <col min="8157" max="8157" width="11.42578125" style="16"/>
    <col min="8158" max="8158" width="45.42578125" style="16" customWidth="1"/>
    <col min="8159" max="8163" width="11.42578125" style="16"/>
    <col min="8164" max="8164" width="14" style="16" customWidth="1"/>
    <col min="8165" max="8402" width="11.42578125" style="16"/>
    <col min="8403" max="8403" width="29.28515625" style="16" customWidth="1"/>
    <col min="8404" max="8404" width="11" style="16" customWidth="1"/>
    <col min="8405" max="8405" width="10.85546875" style="16" customWidth="1"/>
    <col min="8406" max="8406" width="11.140625" style="16" bestFit="1" customWidth="1"/>
    <col min="8407" max="8407" width="11.85546875" style="16" customWidth="1"/>
    <col min="8408" max="8408" width="12.85546875" style="16" customWidth="1"/>
    <col min="8409" max="8409" width="14.140625" style="16" customWidth="1"/>
    <col min="8410" max="8410" width="7.85546875" style="16" customWidth="1"/>
    <col min="8411" max="8411" width="11.42578125" style="16"/>
    <col min="8412" max="8412" width="9.7109375" style="16" customWidth="1"/>
    <col min="8413" max="8413" width="11.42578125" style="16"/>
    <col min="8414" max="8414" width="45.42578125" style="16" customWidth="1"/>
    <col min="8415" max="8419" width="11.42578125" style="16"/>
    <col min="8420" max="8420" width="14" style="16" customWidth="1"/>
    <col min="8421" max="8658" width="11.42578125" style="16"/>
    <col min="8659" max="8659" width="29.28515625" style="16" customWidth="1"/>
    <col min="8660" max="8660" width="11" style="16" customWidth="1"/>
    <col min="8661" max="8661" width="10.85546875" style="16" customWidth="1"/>
    <col min="8662" max="8662" width="11.140625" style="16" bestFit="1" customWidth="1"/>
    <col min="8663" max="8663" width="11.85546875" style="16" customWidth="1"/>
    <col min="8664" max="8664" width="12.85546875" style="16" customWidth="1"/>
    <col min="8665" max="8665" width="14.140625" style="16" customWidth="1"/>
    <col min="8666" max="8666" width="7.85546875" style="16" customWidth="1"/>
    <col min="8667" max="8667" width="11.42578125" style="16"/>
    <col min="8668" max="8668" width="9.7109375" style="16" customWidth="1"/>
    <col min="8669" max="8669" width="11.42578125" style="16"/>
    <col min="8670" max="8670" width="45.42578125" style="16" customWidth="1"/>
    <col min="8671" max="8675" width="11.42578125" style="16"/>
    <col min="8676" max="8676" width="14" style="16" customWidth="1"/>
    <col min="8677" max="8914" width="11.42578125" style="16"/>
    <col min="8915" max="8915" width="29.28515625" style="16" customWidth="1"/>
    <col min="8916" max="8916" width="11" style="16" customWidth="1"/>
    <col min="8917" max="8917" width="10.85546875" style="16" customWidth="1"/>
    <col min="8918" max="8918" width="11.140625" style="16" bestFit="1" customWidth="1"/>
    <col min="8919" max="8919" width="11.85546875" style="16" customWidth="1"/>
    <col min="8920" max="8920" width="12.85546875" style="16" customWidth="1"/>
    <col min="8921" max="8921" width="14.140625" style="16" customWidth="1"/>
    <col min="8922" max="8922" width="7.85546875" style="16" customWidth="1"/>
    <col min="8923" max="8923" width="11.42578125" style="16"/>
    <col min="8924" max="8924" width="9.7109375" style="16" customWidth="1"/>
    <col min="8925" max="8925" width="11.42578125" style="16"/>
    <col min="8926" max="8926" width="45.42578125" style="16" customWidth="1"/>
    <col min="8927" max="8931" width="11.42578125" style="16"/>
    <col min="8932" max="8932" width="14" style="16" customWidth="1"/>
    <col min="8933" max="9170" width="11.42578125" style="16"/>
    <col min="9171" max="9171" width="29.28515625" style="16" customWidth="1"/>
    <col min="9172" max="9172" width="11" style="16" customWidth="1"/>
    <col min="9173" max="9173" width="10.85546875" style="16" customWidth="1"/>
    <col min="9174" max="9174" width="11.140625" style="16" bestFit="1" customWidth="1"/>
    <col min="9175" max="9175" width="11.85546875" style="16" customWidth="1"/>
    <col min="9176" max="9176" width="12.85546875" style="16" customWidth="1"/>
    <col min="9177" max="9177" width="14.140625" style="16" customWidth="1"/>
    <col min="9178" max="9178" width="7.85546875" style="16" customWidth="1"/>
    <col min="9179" max="9179" width="11.42578125" style="16"/>
    <col min="9180" max="9180" width="9.7109375" style="16" customWidth="1"/>
    <col min="9181" max="9181" width="11.42578125" style="16"/>
    <col min="9182" max="9182" width="45.42578125" style="16" customWidth="1"/>
    <col min="9183" max="9187" width="11.42578125" style="16"/>
    <col min="9188" max="9188" width="14" style="16" customWidth="1"/>
    <col min="9189" max="9426" width="11.42578125" style="16"/>
    <col min="9427" max="9427" width="29.28515625" style="16" customWidth="1"/>
    <col min="9428" max="9428" width="11" style="16" customWidth="1"/>
    <col min="9429" max="9429" width="10.85546875" style="16" customWidth="1"/>
    <col min="9430" max="9430" width="11.140625" style="16" bestFit="1" customWidth="1"/>
    <col min="9431" max="9431" width="11.85546875" style="16" customWidth="1"/>
    <col min="9432" max="9432" width="12.85546875" style="16" customWidth="1"/>
    <col min="9433" max="9433" width="14.140625" style="16" customWidth="1"/>
    <col min="9434" max="9434" width="7.85546875" style="16" customWidth="1"/>
    <col min="9435" max="9435" width="11.42578125" style="16"/>
    <col min="9436" max="9436" width="9.7109375" style="16" customWidth="1"/>
    <col min="9437" max="9437" width="11.42578125" style="16"/>
    <col min="9438" max="9438" width="45.42578125" style="16" customWidth="1"/>
    <col min="9439" max="9443" width="11.42578125" style="16"/>
    <col min="9444" max="9444" width="14" style="16" customWidth="1"/>
    <col min="9445" max="9682" width="11.42578125" style="16"/>
    <col min="9683" max="9683" width="29.28515625" style="16" customWidth="1"/>
    <col min="9684" max="9684" width="11" style="16" customWidth="1"/>
    <col min="9685" max="9685" width="10.85546875" style="16" customWidth="1"/>
    <col min="9686" max="9686" width="11.140625" style="16" bestFit="1" customWidth="1"/>
    <col min="9687" max="9687" width="11.85546875" style="16" customWidth="1"/>
    <col min="9688" max="9688" width="12.85546875" style="16" customWidth="1"/>
    <col min="9689" max="9689" width="14.140625" style="16" customWidth="1"/>
    <col min="9690" max="9690" width="7.85546875" style="16" customWidth="1"/>
    <col min="9691" max="9691" width="11.42578125" style="16"/>
    <col min="9692" max="9692" width="9.7109375" style="16" customWidth="1"/>
    <col min="9693" max="9693" width="11.42578125" style="16"/>
    <col min="9694" max="9694" width="45.42578125" style="16" customWidth="1"/>
    <col min="9695" max="9699" width="11.42578125" style="16"/>
    <col min="9700" max="9700" width="14" style="16" customWidth="1"/>
    <col min="9701" max="9938" width="11.42578125" style="16"/>
    <col min="9939" max="9939" width="29.28515625" style="16" customWidth="1"/>
    <col min="9940" max="9940" width="11" style="16" customWidth="1"/>
    <col min="9941" max="9941" width="10.85546875" style="16" customWidth="1"/>
    <col min="9942" max="9942" width="11.140625" style="16" bestFit="1" customWidth="1"/>
    <col min="9943" max="9943" width="11.85546875" style="16" customWidth="1"/>
    <col min="9944" max="9944" width="12.85546875" style="16" customWidth="1"/>
    <col min="9945" max="9945" width="14.140625" style="16" customWidth="1"/>
    <col min="9946" max="9946" width="7.85546875" style="16" customWidth="1"/>
    <col min="9947" max="9947" width="11.42578125" style="16"/>
    <col min="9948" max="9948" width="9.7109375" style="16" customWidth="1"/>
    <col min="9949" max="9949" width="11.42578125" style="16"/>
    <col min="9950" max="9950" width="45.42578125" style="16" customWidth="1"/>
    <col min="9951" max="9955" width="11.42578125" style="16"/>
    <col min="9956" max="9956" width="14" style="16" customWidth="1"/>
    <col min="9957" max="10194" width="11.42578125" style="16"/>
    <col min="10195" max="10195" width="29.28515625" style="16" customWidth="1"/>
    <col min="10196" max="10196" width="11" style="16" customWidth="1"/>
    <col min="10197" max="10197" width="10.85546875" style="16" customWidth="1"/>
    <col min="10198" max="10198" width="11.140625" style="16" bestFit="1" customWidth="1"/>
    <col min="10199" max="10199" width="11.85546875" style="16" customWidth="1"/>
    <col min="10200" max="10200" width="12.85546875" style="16" customWidth="1"/>
    <col min="10201" max="10201" width="14.140625" style="16" customWidth="1"/>
    <col min="10202" max="10202" width="7.85546875" style="16" customWidth="1"/>
    <col min="10203" max="10203" width="11.42578125" style="16"/>
    <col min="10204" max="10204" width="9.7109375" style="16" customWidth="1"/>
    <col min="10205" max="10205" width="11.42578125" style="16"/>
    <col min="10206" max="10206" width="45.42578125" style="16" customWidth="1"/>
    <col min="10207" max="10211" width="11.42578125" style="16"/>
    <col min="10212" max="10212" width="14" style="16" customWidth="1"/>
    <col min="10213" max="10450" width="11.42578125" style="16"/>
    <col min="10451" max="10451" width="29.28515625" style="16" customWidth="1"/>
    <col min="10452" max="10452" width="11" style="16" customWidth="1"/>
    <col min="10453" max="10453" width="10.85546875" style="16" customWidth="1"/>
    <col min="10454" max="10454" width="11.140625" style="16" bestFit="1" customWidth="1"/>
    <col min="10455" max="10455" width="11.85546875" style="16" customWidth="1"/>
    <col min="10456" max="10456" width="12.85546875" style="16" customWidth="1"/>
    <col min="10457" max="10457" width="14.140625" style="16" customWidth="1"/>
    <col min="10458" max="10458" width="7.85546875" style="16" customWidth="1"/>
    <col min="10459" max="10459" width="11.42578125" style="16"/>
    <col min="10460" max="10460" width="9.7109375" style="16" customWidth="1"/>
    <col min="10461" max="10461" width="11.42578125" style="16"/>
    <col min="10462" max="10462" width="45.42578125" style="16" customWidth="1"/>
    <col min="10463" max="10467" width="11.42578125" style="16"/>
    <col min="10468" max="10468" width="14" style="16" customWidth="1"/>
    <col min="10469" max="10706" width="11.42578125" style="16"/>
    <col min="10707" max="10707" width="29.28515625" style="16" customWidth="1"/>
    <col min="10708" max="10708" width="11" style="16" customWidth="1"/>
    <col min="10709" max="10709" width="10.85546875" style="16" customWidth="1"/>
    <col min="10710" max="10710" width="11.140625" style="16" bestFit="1" customWidth="1"/>
    <col min="10711" max="10711" width="11.85546875" style="16" customWidth="1"/>
    <col min="10712" max="10712" width="12.85546875" style="16" customWidth="1"/>
    <col min="10713" max="10713" width="14.140625" style="16" customWidth="1"/>
    <col min="10714" max="10714" width="7.85546875" style="16" customWidth="1"/>
    <col min="10715" max="10715" width="11.42578125" style="16"/>
    <col min="10716" max="10716" width="9.7109375" style="16" customWidth="1"/>
    <col min="10717" max="10717" width="11.42578125" style="16"/>
    <col min="10718" max="10718" width="45.42578125" style="16" customWidth="1"/>
    <col min="10719" max="10723" width="11.42578125" style="16"/>
    <col min="10724" max="10724" width="14" style="16" customWidth="1"/>
    <col min="10725" max="10962" width="11.42578125" style="16"/>
    <col min="10963" max="10963" width="29.28515625" style="16" customWidth="1"/>
    <col min="10964" max="10964" width="11" style="16" customWidth="1"/>
    <col min="10965" max="10965" width="10.85546875" style="16" customWidth="1"/>
    <col min="10966" max="10966" width="11.140625" style="16" bestFit="1" customWidth="1"/>
    <col min="10967" max="10967" width="11.85546875" style="16" customWidth="1"/>
    <col min="10968" max="10968" width="12.85546875" style="16" customWidth="1"/>
    <col min="10969" max="10969" width="14.140625" style="16" customWidth="1"/>
    <col min="10970" max="10970" width="7.85546875" style="16" customWidth="1"/>
    <col min="10971" max="10971" width="11.42578125" style="16"/>
    <col min="10972" max="10972" width="9.7109375" style="16" customWidth="1"/>
    <col min="10973" max="10973" width="11.42578125" style="16"/>
    <col min="10974" max="10974" width="45.42578125" style="16" customWidth="1"/>
    <col min="10975" max="10979" width="11.42578125" style="16"/>
    <col min="10980" max="10980" width="14" style="16" customWidth="1"/>
    <col min="10981" max="11218" width="11.42578125" style="16"/>
    <col min="11219" max="11219" width="29.28515625" style="16" customWidth="1"/>
    <col min="11220" max="11220" width="11" style="16" customWidth="1"/>
    <col min="11221" max="11221" width="10.85546875" style="16" customWidth="1"/>
    <col min="11222" max="11222" width="11.140625" style="16" bestFit="1" customWidth="1"/>
    <col min="11223" max="11223" width="11.85546875" style="16" customWidth="1"/>
    <col min="11224" max="11224" width="12.85546875" style="16" customWidth="1"/>
    <col min="11225" max="11225" width="14.140625" style="16" customWidth="1"/>
    <col min="11226" max="11226" width="7.85546875" style="16" customWidth="1"/>
    <col min="11227" max="11227" width="11.42578125" style="16"/>
    <col min="11228" max="11228" width="9.7109375" style="16" customWidth="1"/>
    <col min="11229" max="11229" width="11.42578125" style="16"/>
    <col min="11230" max="11230" width="45.42578125" style="16" customWidth="1"/>
    <col min="11231" max="11235" width="11.42578125" style="16"/>
    <col min="11236" max="11236" width="14" style="16" customWidth="1"/>
    <col min="11237" max="11474" width="11.42578125" style="16"/>
    <col min="11475" max="11475" width="29.28515625" style="16" customWidth="1"/>
    <col min="11476" max="11476" width="11" style="16" customWidth="1"/>
    <col min="11477" max="11477" width="10.85546875" style="16" customWidth="1"/>
    <col min="11478" max="11478" width="11.140625" style="16" bestFit="1" customWidth="1"/>
    <col min="11479" max="11479" width="11.85546875" style="16" customWidth="1"/>
    <col min="11480" max="11480" width="12.85546875" style="16" customWidth="1"/>
    <col min="11481" max="11481" width="14.140625" style="16" customWidth="1"/>
    <col min="11482" max="11482" width="7.85546875" style="16" customWidth="1"/>
    <col min="11483" max="11483" width="11.42578125" style="16"/>
    <col min="11484" max="11484" width="9.7109375" style="16" customWidth="1"/>
    <col min="11485" max="11485" width="11.42578125" style="16"/>
    <col min="11486" max="11486" width="45.42578125" style="16" customWidth="1"/>
    <col min="11487" max="11491" width="11.42578125" style="16"/>
    <col min="11492" max="11492" width="14" style="16" customWidth="1"/>
    <col min="11493" max="11730" width="11.42578125" style="16"/>
    <col min="11731" max="11731" width="29.28515625" style="16" customWidth="1"/>
    <col min="11732" max="11732" width="11" style="16" customWidth="1"/>
    <col min="11733" max="11733" width="10.85546875" style="16" customWidth="1"/>
    <col min="11734" max="11734" width="11.140625" style="16" bestFit="1" customWidth="1"/>
    <col min="11735" max="11735" width="11.85546875" style="16" customWidth="1"/>
    <col min="11736" max="11736" width="12.85546875" style="16" customWidth="1"/>
    <col min="11737" max="11737" width="14.140625" style="16" customWidth="1"/>
    <col min="11738" max="11738" width="7.85546875" style="16" customWidth="1"/>
    <col min="11739" max="11739" width="11.42578125" style="16"/>
    <col min="11740" max="11740" width="9.7109375" style="16" customWidth="1"/>
    <col min="11741" max="11741" width="11.42578125" style="16"/>
    <col min="11742" max="11742" width="45.42578125" style="16" customWidth="1"/>
    <col min="11743" max="11747" width="11.42578125" style="16"/>
    <col min="11748" max="11748" width="14" style="16" customWidth="1"/>
    <col min="11749" max="11986" width="11.42578125" style="16"/>
    <col min="11987" max="11987" width="29.28515625" style="16" customWidth="1"/>
    <col min="11988" max="11988" width="11" style="16" customWidth="1"/>
    <col min="11989" max="11989" width="10.85546875" style="16" customWidth="1"/>
    <col min="11990" max="11990" width="11.140625" style="16" bestFit="1" customWidth="1"/>
    <col min="11991" max="11991" width="11.85546875" style="16" customWidth="1"/>
    <col min="11992" max="11992" width="12.85546875" style="16" customWidth="1"/>
    <col min="11993" max="11993" width="14.140625" style="16" customWidth="1"/>
    <col min="11994" max="11994" width="7.85546875" style="16" customWidth="1"/>
    <col min="11995" max="11995" width="11.42578125" style="16"/>
    <col min="11996" max="11996" width="9.7109375" style="16" customWidth="1"/>
    <col min="11997" max="11997" width="11.42578125" style="16"/>
    <col min="11998" max="11998" width="45.42578125" style="16" customWidth="1"/>
    <col min="11999" max="12003" width="11.42578125" style="16"/>
    <col min="12004" max="12004" width="14" style="16" customWidth="1"/>
    <col min="12005" max="12242" width="11.42578125" style="16"/>
    <col min="12243" max="12243" width="29.28515625" style="16" customWidth="1"/>
    <col min="12244" max="12244" width="11" style="16" customWidth="1"/>
    <col min="12245" max="12245" width="10.85546875" style="16" customWidth="1"/>
    <col min="12246" max="12246" width="11.140625" style="16" bestFit="1" customWidth="1"/>
    <col min="12247" max="12247" width="11.85546875" style="16" customWidth="1"/>
    <col min="12248" max="12248" width="12.85546875" style="16" customWidth="1"/>
    <col min="12249" max="12249" width="14.140625" style="16" customWidth="1"/>
    <col min="12250" max="12250" width="7.85546875" style="16" customWidth="1"/>
    <col min="12251" max="12251" width="11.42578125" style="16"/>
    <col min="12252" max="12252" width="9.7109375" style="16" customWidth="1"/>
    <col min="12253" max="12253" width="11.42578125" style="16"/>
    <col min="12254" max="12254" width="45.42578125" style="16" customWidth="1"/>
    <col min="12255" max="12259" width="11.42578125" style="16"/>
    <col min="12260" max="12260" width="14" style="16" customWidth="1"/>
    <col min="12261" max="12498" width="11.42578125" style="16"/>
    <col min="12499" max="12499" width="29.28515625" style="16" customWidth="1"/>
    <col min="12500" max="12500" width="11" style="16" customWidth="1"/>
    <col min="12501" max="12501" width="10.85546875" style="16" customWidth="1"/>
    <col min="12502" max="12502" width="11.140625" style="16" bestFit="1" customWidth="1"/>
    <col min="12503" max="12503" width="11.85546875" style="16" customWidth="1"/>
    <col min="12504" max="12504" width="12.85546875" style="16" customWidth="1"/>
    <col min="12505" max="12505" width="14.140625" style="16" customWidth="1"/>
    <col min="12506" max="12506" width="7.85546875" style="16" customWidth="1"/>
    <col min="12507" max="12507" width="11.42578125" style="16"/>
    <col min="12508" max="12508" width="9.7109375" style="16" customWidth="1"/>
    <col min="12509" max="12509" width="11.42578125" style="16"/>
    <col min="12510" max="12510" width="45.42578125" style="16" customWidth="1"/>
    <col min="12511" max="12515" width="11.42578125" style="16"/>
    <col min="12516" max="12516" width="14" style="16" customWidth="1"/>
    <col min="12517" max="12754" width="11.42578125" style="16"/>
    <col min="12755" max="12755" width="29.28515625" style="16" customWidth="1"/>
    <col min="12756" max="12756" width="11" style="16" customWidth="1"/>
    <col min="12757" max="12757" width="10.85546875" style="16" customWidth="1"/>
    <col min="12758" max="12758" width="11.140625" style="16" bestFit="1" customWidth="1"/>
    <col min="12759" max="12759" width="11.85546875" style="16" customWidth="1"/>
    <col min="12760" max="12760" width="12.85546875" style="16" customWidth="1"/>
    <col min="12761" max="12761" width="14.140625" style="16" customWidth="1"/>
    <col min="12762" max="12762" width="7.85546875" style="16" customWidth="1"/>
    <col min="12763" max="12763" width="11.42578125" style="16"/>
    <col min="12764" max="12764" width="9.7109375" style="16" customWidth="1"/>
    <col min="12765" max="12765" width="11.42578125" style="16"/>
    <col min="12766" max="12766" width="45.42578125" style="16" customWidth="1"/>
    <col min="12767" max="12771" width="11.42578125" style="16"/>
    <col min="12772" max="12772" width="14" style="16" customWidth="1"/>
    <col min="12773" max="13010" width="11.42578125" style="16"/>
    <col min="13011" max="13011" width="29.28515625" style="16" customWidth="1"/>
    <col min="13012" max="13012" width="11" style="16" customWidth="1"/>
    <col min="13013" max="13013" width="10.85546875" style="16" customWidth="1"/>
    <col min="13014" max="13014" width="11.140625" style="16" bestFit="1" customWidth="1"/>
    <col min="13015" max="13015" width="11.85546875" style="16" customWidth="1"/>
    <col min="13016" max="13016" width="12.85546875" style="16" customWidth="1"/>
    <col min="13017" max="13017" width="14.140625" style="16" customWidth="1"/>
    <col min="13018" max="13018" width="7.85546875" style="16" customWidth="1"/>
    <col min="13019" max="13019" width="11.42578125" style="16"/>
    <col min="13020" max="13020" width="9.7109375" style="16" customWidth="1"/>
    <col min="13021" max="13021" width="11.42578125" style="16"/>
    <col min="13022" max="13022" width="45.42578125" style="16" customWidth="1"/>
    <col min="13023" max="13027" width="11.42578125" style="16"/>
    <col min="13028" max="13028" width="14" style="16" customWidth="1"/>
    <col min="13029" max="13266" width="11.42578125" style="16"/>
    <col min="13267" max="13267" width="29.28515625" style="16" customWidth="1"/>
    <col min="13268" max="13268" width="11" style="16" customWidth="1"/>
    <col min="13269" max="13269" width="10.85546875" style="16" customWidth="1"/>
    <col min="13270" max="13270" width="11.140625" style="16" bestFit="1" customWidth="1"/>
    <col min="13271" max="13271" width="11.85546875" style="16" customWidth="1"/>
    <col min="13272" max="13272" width="12.85546875" style="16" customWidth="1"/>
    <col min="13273" max="13273" width="14.140625" style="16" customWidth="1"/>
    <col min="13274" max="13274" width="7.85546875" style="16" customWidth="1"/>
    <col min="13275" max="13275" width="11.42578125" style="16"/>
    <col min="13276" max="13276" width="9.7109375" style="16" customWidth="1"/>
    <col min="13277" max="13277" width="11.42578125" style="16"/>
    <col min="13278" max="13278" width="45.42578125" style="16" customWidth="1"/>
    <col min="13279" max="13283" width="11.42578125" style="16"/>
    <col min="13284" max="13284" width="14" style="16" customWidth="1"/>
    <col min="13285" max="13522" width="11.42578125" style="16"/>
    <col min="13523" max="13523" width="29.28515625" style="16" customWidth="1"/>
    <col min="13524" max="13524" width="11" style="16" customWidth="1"/>
    <col min="13525" max="13525" width="10.85546875" style="16" customWidth="1"/>
    <col min="13526" max="13526" width="11.140625" style="16" bestFit="1" customWidth="1"/>
    <col min="13527" max="13527" width="11.85546875" style="16" customWidth="1"/>
    <col min="13528" max="13528" width="12.85546875" style="16" customWidth="1"/>
    <col min="13529" max="13529" width="14.140625" style="16" customWidth="1"/>
    <col min="13530" max="13530" width="7.85546875" style="16" customWidth="1"/>
    <col min="13531" max="13531" width="11.42578125" style="16"/>
    <col min="13532" max="13532" width="9.7109375" style="16" customWidth="1"/>
    <col min="13533" max="13533" width="11.42578125" style="16"/>
    <col min="13534" max="13534" width="45.42578125" style="16" customWidth="1"/>
    <col min="13535" max="13539" width="11.42578125" style="16"/>
    <col min="13540" max="13540" width="14" style="16" customWidth="1"/>
    <col min="13541" max="13778" width="11.42578125" style="16"/>
    <col min="13779" max="13779" width="29.28515625" style="16" customWidth="1"/>
    <col min="13780" max="13780" width="11" style="16" customWidth="1"/>
    <col min="13781" max="13781" width="10.85546875" style="16" customWidth="1"/>
    <col min="13782" max="13782" width="11.140625" style="16" bestFit="1" customWidth="1"/>
    <col min="13783" max="13783" width="11.85546875" style="16" customWidth="1"/>
    <col min="13784" max="13784" width="12.85546875" style="16" customWidth="1"/>
    <col min="13785" max="13785" width="14.140625" style="16" customWidth="1"/>
    <col min="13786" max="13786" width="7.85546875" style="16" customWidth="1"/>
    <col min="13787" max="13787" width="11.42578125" style="16"/>
    <col min="13788" max="13788" width="9.7109375" style="16" customWidth="1"/>
    <col min="13789" max="13789" width="11.42578125" style="16"/>
    <col min="13790" max="13790" width="45.42578125" style="16" customWidth="1"/>
    <col min="13791" max="13795" width="11.42578125" style="16"/>
    <col min="13796" max="13796" width="14" style="16" customWidth="1"/>
    <col min="13797" max="14034" width="11.42578125" style="16"/>
    <col min="14035" max="14035" width="29.28515625" style="16" customWidth="1"/>
    <col min="14036" max="14036" width="11" style="16" customWidth="1"/>
    <col min="14037" max="14037" width="10.85546875" style="16" customWidth="1"/>
    <col min="14038" max="14038" width="11.140625" style="16" bestFit="1" customWidth="1"/>
    <col min="14039" max="14039" width="11.85546875" style="16" customWidth="1"/>
    <col min="14040" max="14040" width="12.85546875" style="16" customWidth="1"/>
    <col min="14041" max="14041" width="14.140625" style="16" customWidth="1"/>
    <col min="14042" max="14042" width="7.85546875" style="16" customWidth="1"/>
    <col min="14043" max="14043" width="11.42578125" style="16"/>
    <col min="14044" max="14044" width="9.7109375" style="16" customWidth="1"/>
    <col min="14045" max="14045" width="11.42578125" style="16"/>
    <col min="14046" max="14046" width="45.42578125" style="16" customWidth="1"/>
    <col min="14047" max="14051" width="11.42578125" style="16"/>
    <col min="14052" max="14052" width="14" style="16" customWidth="1"/>
    <col min="14053" max="14290" width="11.42578125" style="16"/>
    <col min="14291" max="14291" width="29.28515625" style="16" customWidth="1"/>
    <col min="14292" max="14292" width="11" style="16" customWidth="1"/>
    <col min="14293" max="14293" width="10.85546875" style="16" customWidth="1"/>
    <col min="14294" max="14294" width="11.140625" style="16" bestFit="1" customWidth="1"/>
    <col min="14295" max="14295" width="11.85546875" style="16" customWidth="1"/>
    <col min="14296" max="14296" width="12.85546875" style="16" customWidth="1"/>
    <col min="14297" max="14297" width="14.140625" style="16" customWidth="1"/>
    <col min="14298" max="14298" width="7.85546875" style="16" customWidth="1"/>
    <col min="14299" max="14299" width="11.42578125" style="16"/>
    <col min="14300" max="14300" width="9.7109375" style="16" customWidth="1"/>
    <col min="14301" max="14301" width="11.42578125" style="16"/>
    <col min="14302" max="14302" width="45.42578125" style="16" customWidth="1"/>
    <col min="14303" max="14307" width="11.42578125" style="16"/>
    <col min="14308" max="14308" width="14" style="16" customWidth="1"/>
    <col min="14309" max="14546" width="11.42578125" style="16"/>
    <col min="14547" max="14547" width="29.28515625" style="16" customWidth="1"/>
    <col min="14548" max="14548" width="11" style="16" customWidth="1"/>
    <col min="14549" max="14549" width="10.85546875" style="16" customWidth="1"/>
    <col min="14550" max="14550" width="11.140625" style="16" bestFit="1" customWidth="1"/>
    <col min="14551" max="14551" width="11.85546875" style="16" customWidth="1"/>
    <col min="14552" max="14552" width="12.85546875" style="16" customWidth="1"/>
    <col min="14553" max="14553" width="14.140625" style="16" customWidth="1"/>
    <col min="14554" max="14554" width="7.85546875" style="16" customWidth="1"/>
    <col min="14555" max="14555" width="11.42578125" style="16"/>
    <col min="14556" max="14556" width="9.7109375" style="16" customWidth="1"/>
    <col min="14557" max="14557" width="11.42578125" style="16"/>
    <col min="14558" max="14558" width="45.42578125" style="16" customWidth="1"/>
    <col min="14559" max="14563" width="11.42578125" style="16"/>
    <col min="14564" max="14564" width="14" style="16" customWidth="1"/>
    <col min="14565" max="14802" width="11.42578125" style="16"/>
    <col min="14803" max="14803" width="29.28515625" style="16" customWidth="1"/>
    <col min="14804" max="14804" width="11" style="16" customWidth="1"/>
    <col min="14805" max="14805" width="10.85546875" style="16" customWidth="1"/>
    <col min="14806" max="14806" width="11.140625" style="16" bestFit="1" customWidth="1"/>
    <col min="14807" max="14807" width="11.85546875" style="16" customWidth="1"/>
    <col min="14808" max="14808" width="12.85546875" style="16" customWidth="1"/>
    <col min="14809" max="14809" width="14.140625" style="16" customWidth="1"/>
    <col min="14810" max="14810" width="7.85546875" style="16" customWidth="1"/>
    <col min="14811" max="14811" width="11.42578125" style="16"/>
    <col min="14812" max="14812" width="9.7109375" style="16" customWidth="1"/>
    <col min="14813" max="14813" width="11.42578125" style="16"/>
    <col min="14814" max="14814" width="45.42578125" style="16" customWidth="1"/>
    <col min="14815" max="14819" width="11.42578125" style="16"/>
    <col min="14820" max="14820" width="14" style="16" customWidth="1"/>
    <col min="14821" max="15058" width="11.42578125" style="16"/>
    <col min="15059" max="15059" width="29.28515625" style="16" customWidth="1"/>
    <col min="15060" max="15060" width="11" style="16" customWidth="1"/>
    <col min="15061" max="15061" width="10.85546875" style="16" customWidth="1"/>
    <col min="15062" max="15062" width="11.140625" style="16" bestFit="1" customWidth="1"/>
    <col min="15063" max="15063" width="11.85546875" style="16" customWidth="1"/>
    <col min="15064" max="15064" width="12.85546875" style="16" customWidth="1"/>
    <col min="15065" max="15065" width="14.140625" style="16" customWidth="1"/>
    <col min="15066" max="15066" width="7.85546875" style="16" customWidth="1"/>
    <col min="15067" max="15067" width="11.42578125" style="16"/>
    <col min="15068" max="15068" width="9.7109375" style="16" customWidth="1"/>
    <col min="15069" max="15069" width="11.42578125" style="16"/>
    <col min="15070" max="15070" width="45.42578125" style="16" customWidth="1"/>
    <col min="15071" max="15075" width="11.42578125" style="16"/>
    <col min="15076" max="15076" width="14" style="16" customWidth="1"/>
    <col min="15077" max="15314" width="11.42578125" style="16"/>
    <col min="15315" max="15315" width="29.28515625" style="16" customWidth="1"/>
    <col min="15316" max="15316" width="11" style="16" customWidth="1"/>
    <col min="15317" max="15317" width="10.85546875" style="16" customWidth="1"/>
    <col min="15318" max="15318" width="11.140625" style="16" bestFit="1" customWidth="1"/>
    <col min="15319" max="15319" width="11.85546875" style="16" customWidth="1"/>
    <col min="15320" max="15320" width="12.85546875" style="16" customWidth="1"/>
    <col min="15321" max="15321" width="14.140625" style="16" customWidth="1"/>
    <col min="15322" max="15322" width="7.85546875" style="16" customWidth="1"/>
    <col min="15323" max="15323" width="11.42578125" style="16"/>
    <col min="15324" max="15324" width="9.7109375" style="16" customWidth="1"/>
    <col min="15325" max="15325" width="11.42578125" style="16"/>
    <col min="15326" max="15326" width="45.42578125" style="16" customWidth="1"/>
    <col min="15327" max="15331" width="11.42578125" style="16"/>
    <col min="15332" max="15332" width="14" style="16" customWidth="1"/>
    <col min="15333" max="15570" width="11.42578125" style="16"/>
    <col min="15571" max="15571" width="29.28515625" style="16" customWidth="1"/>
    <col min="15572" max="15572" width="11" style="16" customWidth="1"/>
    <col min="15573" max="15573" width="10.85546875" style="16" customWidth="1"/>
    <col min="15574" max="15574" width="11.140625" style="16" bestFit="1" customWidth="1"/>
    <col min="15575" max="15575" width="11.85546875" style="16" customWidth="1"/>
    <col min="15576" max="15576" width="12.85546875" style="16" customWidth="1"/>
    <col min="15577" max="15577" width="14.140625" style="16" customWidth="1"/>
    <col min="15578" max="15578" width="7.85546875" style="16" customWidth="1"/>
    <col min="15579" max="15579" width="11.42578125" style="16"/>
    <col min="15580" max="15580" width="9.7109375" style="16" customWidth="1"/>
    <col min="15581" max="15581" width="11.42578125" style="16"/>
    <col min="15582" max="15582" width="45.42578125" style="16" customWidth="1"/>
    <col min="15583" max="15587" width="11.42578125" style="16"/>
    <col min="15588" max="15588" width="14" style="16" customWidth="1"/>
    <col min="15589" max="15826" width="11.42578125" style="16"/>
    <col min="15827" max="15827" width="29.28515625" style="16" customWidth="1"/>
    <col min="15828" max="15828" width="11" style="16" customWidth="1"/>
    <col min="15829" max="15829" width="10.85546875" style="16" customWidth="1"/>
    <col min="15830" max="15830" width="11.140625" style="16" bestFit="1" customWidth="1"/>
    <col min="15831" max="15831" width="11.85546875" style="16" customWidth="1"/>
    <col min="15832" max="15832" width="12.85546875" style="16" customWidth="1"/>
    <col min="15833" max="15833" width="14.140625" style="16" customWidth="1"/>
    <col min="15834" max="15834" width="7.85546875" style="16" customWidth="1"/>
    <col min="15835" max="15835" width="11.42578125" style="16"/>
    <col min="15836" max="15836" width="9.7109375" style="16" customWidth="1"/>
    <col min="15837" max="15837" width="11.42578125" style="16"/>
    <col min="15838" max="15838" width="45.42578125" style="16" customWidth="1"/>
    <col min="15839" max="15843" width="11.42578125" style="16"/>
    <col min="15844" max="15844" width="14" style="16" customWidth="1"/>
    <col min="15845" max="16082" width="11.42578125" style="16"/>
    <col min="16083" max="16083" width="29.28515625" style="16" customWidth="1"/>
    <col min="16084" max="16084" width="11" style="16" customWidth="1"/>
    <col min="16085" max="16085" width="10.85546875" style="16" customWidth="1"/>
    <col min="16086" max="16086" width="11.140625" style="16" bestFit="1" customWidth="1"/>
    <col min="16087" max="16087" width="11.85546875" style="16" customWidth="1"/>
    <col min="16088" max="16088" width="12.85546875" style="16" customWidth="1"/>
    <col min="16089" max="16089" width="14.140625" style="16" customWidth="1"/>
    <col min="16090" max="16090" width="7.85546875" style="16" customWidth="1"/>
    <col min="16091" max="16091" width="11.42578125" style="16"/>
    <col min="16092" max="16092" width="9.7109375" style="16" customWidth="1"/>
    <col min="16093" max="16093" width="11.42578125" style="16"/>
    <col min="16094" max="16094" width="45.42578125" style="16" customWidth="1"/>
    <col min="16095" max="16099" width="11.42578125" style="16"/>
    <col min="16100" max="16100" width="14" style="16" customWidth="1"/>
    <col min="16101" max="16384" width="11.42578125" style="16"/>
  </cols>
  <sheetData>
    <row r="1" spans="1:242">
      <c r="A1" s="744"/>
    </row>
    <row r="2" spans="1:242" ht="27" customHeight="1">
      <c r="A2" s="744"/>
      <c r="B2" s="742" t="s">
        <v>0</v>
      </c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</row>
    <row r="3" spans="1:242" ht="20.25" customHeight="1">
      <c r="A3" s="744"/>
      <c r="B3" s="736" t="s">
        <v>100</v>
      </c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</row>
    <row r="4" spans="1:242" ht="23.25" customHeight="1">
      <c r="A4" s="744"/>
      <c r="B4" s="736" t="s">
        <v>190</v>
      </c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</row>
    <row r="5" spans="1:242" ht="67.5" customHeight="1">
      <c r="A5" s="745"/>
      <c r="B5" s="743" t="s">
        <v>1</v>
      </c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</row>
    <row r="6" spans="1:242" ht="26.25" customHeight="1">
      <c r="A6" s="166" t="s">
        <v>132</v>
      </c>
      <c r="B6" s="156" t="s">
        <v>69</v>
      </c>
      <c r="C6" s="156" t="s">
        <v>92</v>
      </c>
      <c r="D6" s="156" t="s">
        <v>70</v>
      </c>
      <c r="E6" s="156" t="s">
        <v>5</v>
      </c>
      <c r="F6" s="156" t="s">
        <v>6</v>
      </c>
      <c r="G6" s="156" t="s">
        <v>93</v>
      </c>
      <c r="H6" s="156" t="s">
        <v>7</v>
      </c>
      <c r="I6" s="156" t="s">
        <v>8</v>
      </c>
      <c r="J6" s="156" t="s">
        <v>9</v>
      </c>
      <c r="K6" s="156" t="s">
        <v>188</v>
      </c>
      <c r="L6" s="156" t="s">
        <v>189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</row>
    <row r="7" spans="1:242" ht="13.5" customHeight="1">
      <c r="A7" s="157" t="s">
        <v>2</v>
      </c>
      <c r="B7" s="158">
        <v>10091956.875</v>
      </c>
      <c r="C7" s="158">
        <v>-1536829.1921570001</v>
      </c>
      <c r="D7" s="158">
        <v>8555127.6828429997</v>
      </c>
      <c r="E7" s="158">
        <v>0</v>
      </c>
      <c r="F7" s="158">
        <v>8555127.6828429997</v>
      </c>
      <c r="G7" s="158">
        <v>8055856.8228819994</v>
      </c>
      <c r="H7" s="159">
        <v>94.164074710862934</v>
      </c>
      <c r="I7" s="158">
        <v>7237134.7294446304</v>
      </c>
      <c r="J7" s="160">
        <v>84.594117092588149</v>
      </c>
      <c r="K7" s="158">
        <v>818722.09343736898</v>
      </c>
      <c r="L7" s="160">
        <v>9.5699576182747883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</row>
    <row r="8" spans="1:242" ht="13.5" customHeight="1">
      <c r="A8" s="24" t="s">
        <v>10</v>
      </c>
      <c r="B8" s="25">
        <v>1069074.054</v>
      </c>
      <c r="C8" s="25">
        <v>1353.7851949999999</v>
      </c>
      <c r="D8" s="25">
        <v>1070427.839195</v>
      </c>
      <c r="E8" s="25">
        <v>0</v>
      </c>
      <c r="F8" s="25">
        <v>1070427.839195</v>
      </c>
      <c r="G8" s="25">
        <v>908298.18343199999</v>
      </c>
      <c r="H8" s="59">
        <v>84.853751946051091</v>
      </c>
      <c r="I8" s="25">
        <v>849832.19918999996</v>
      </c>
      <c r="J8" s="59">
        <v>79.391825219073539</v>
      </c>
      <c r="K8" s="464">
        <v>58465.984242000035</v>
      </c>
      <c r="L8" s="462">
        <v>5.4619267269775555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</row>
    <row r="9" spans="1:242" ht="13.5" customHeight="1">
      <c r="A9" s="24" t="s">
        <v>119</v>
      </c>
      <c r="B9" s="25">
        <v>314284.51299999998</v>
      </c>
      <c r="C9" s="25">
        <v>-76000</v>
      </c>
      <c r="D9" s="25">
        <v>238284.51300000001</v>
      </c>
      <c r="E9" s="25">
        <v>0</v>
      </c>
      <c r="F9" s="25">
        <v>238284.51300000001</v>
      </c>
      <c r="G9" s="25">
        <v>180922.11595599999</v>
      </c>
      <c r="H9" s="59">
        <v>75.926930239062571</v>
      </c>
      <c r="I9" s="25">
        <v>180755.11595599999</v>
      </c>
      <c r="J9" s="59">
        <v>75.856845952888264</v>
      </c>
      <c r="K9" s="464">
        <v>167</v>
      </c>
      <c r="L9" s="462">
        <v>7.0084286174318014E-2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</row>
    <row r="10" spans="1:242" ht="13.5" customHeight="1">
      <c r="A10" s="48" t="s">
        <v>11</v>
      </c>
      <c r="B10" s="25">
        <v>8708598.3080000002</v>
      </c>
      <c r="C10" s="25">
        <v>-1462182.9773520001</v>
      </c>
      <c r="D10" s="25">
        <v>7246415.3306480004</v>
      </c>
      <c r="E10" s="25">
        <v>0</v>
      </c>
      <c r="F10" s="25">
        <v>7246415.3306480004</v>
      </c>
      <c r="G10" s="25">
        <v>6966636.5234939996</v>
      </c>
      <c r="H10" s="59">
        <v>96.139072984532049</v>
      </c>
      <c r="I10" s="25">
        <v>6206547.4142986303</v>
      </c>
      <c r="J10" s="59">
        <v>85.649899034197617</v>
      </c>
      <c r="K10" s="464">
        <v>760089.1091953693</v>
      </c>
      <c r="L10" s="462">
        <v>10.489173950334411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</row>
    <row r="11" spans="1:242" ht="13.5" customHeight="1">
      <c r="A11" s="24" t="s">
        <v>168</v>
      </c>
      <c r="B11" s="25">
        <v>4550935.1069999998</v>
      </c>
      <c r="C11" s="25">
        <v>300850.72373799997</v>
      </c>
      <c r="D11" s="25">
        <v>4851785.8307379996</v>
      </c>
      <c r="E11" s="25">
        <v>0</v>
      </c>
      <c r="F11" s="25">
        <v>4851785.8307379996</v>
      </c>
      <c r="G11" s="25">
        <v>4756838.8482560003</v>
      </c>
      <c r="H11" s="59">
        <v>98.043050831294465</v>
      </c>
      <c r="I11" s="25">
        <v>3997108.3495626301</v>
      </c>
      <c r="J11" s="59">
        <v>82.384270225601313</v>
      </c>
      <c r="K11" s="464">
        <v>759730.49869337026</v>
      </c>
      <c r="L11" s="462">
        <v>15.658780605693151</v>
      </c>
      <c r="M11" s="15"/>
      <c r="N11" s="15"/>
      <c r="O11" s="15"/>
      <c r="P11" s="15"/>
      <c r="Q11" s="203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</row>
    <row r="12" spans="1:242" ht="13.5" customHeight="1">
      <c r="A12" s="24" t="s">
        <v>12</v>
      </c>
      <c r="B12" s="25">
        <v>4057611.5320000001</v>
      </c>
      <c r="C12" s="25">
        <v>-1804382.233731</v>
      </c>
      <c r="D12" s="25">
        <v>2253229.2982689999</v>
      </c>
      <c r="E12" s="25">
        <v>0</v>
      </c>
      <c r="F12" s="25">
        <v>2253229.2982689999</v>
      </c>
      <c r="G12" s="25">
        <v>2172905.0812980002</v>
      </c>
      <c r="H12" s="59">
        <v>96.435151227941716</v>
      </c>
      <c r="I12" s="25">
        <v>2172905.0812980002</v>
      </c>
      <c r="J12" s="59">
        <v>96.435151227941716</v>
      </c>
      <c r="K12" s="464">
        <v>0</v>
      </c>
      <c r="L12" s="462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</row>
    <row r="13" spans="1:242" ht="13.5" customHeight="1">
      <c r="A13" s="24" t="s">
        <v>120</v>
      </c>
      <c r="B13" s="25">
        <v>100051.66899999999</v>
      </c>
      <c r="C13" s="25">
        <v>41348.532640999998</v>
      </c>
      <c r="D13" s="25">
        <v>141400.20164099999</v>
      </c>
      <c r="E13" s="25">
        <v>0</v>
      </c>
      <c r="F13" s="25">
        <v>141400.20164099999</v>
      </c>
      <c r="G13" s="25">
        <v>36892.593939999999</v>
      </c>
      <c r="H13" s="59">
        <v>26.090906173999919</v>
      </c>
      <c r="I13" s="25">
        <v>36533.983438000003</v>
      </c>
      <c r="J13" s="59">
        <v>25.837292319254168</v>
      </c>
      <c r="K13" s="464">
        <v>358.6105019999959</v>
      </c>
      <c r="L13" s="462">
        <v>0.25361385474574472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</row>
    <row r="14" spans="1:242" ht="13.5" customHeight="1">
      <c r="A14" s="157" t="s">
        <v>13</v>
      </c>
      <c r="B14" s="161">
        <v>6193558.1129999999</v>
      </c>
      <c r="C14" s="161">
        <v>-295568.22508300003</v>
      </c>
      <c r="D14" s="161">
        <v>5897989.8879169999</v>
      </c>
      <c r="E14" s="161">
        <v>0</v>
      </c>
      <c r="F14" s="161">
        <v>5897989.8879169999</v>
      </c>
      <c r="G14" s="161">
        <v>4930023.8654009998</v>
      </c>
      <c r="H14" s="162">
        <v>83.588204779749844</v>
      </c>
      <c r="I14" s="161">
        <v>4006276.8904169998</v>
      </c>
      <c r="J14" s="162">
        <v>67.926140372409165</v>
      </c>
      <c r="K14" s="158">
        <v>923746.97498399997</v>
      </c>
      <c r="L14" s="160">
        <v>15.662064407340665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</row>
    <row r="15" spans="1:242" ht="13.5" customHeight="1">
      <c r="A15" s="24" t="s">
        <v>10</v>
      </c>
      <c r="B15" s="25">
        <v>1254394.257</v>
      </c>
      <c r="C15" s="25">
        <v>-1151.909195</v>
      </c>
      <c r="D15" s="25">
        <v>1253242.3478049999</v>
      </c>
      <c r="E15" s="25">
        <v>0</v>
      </c>
      <c r="F15" s="25">
        <v>1253242.3478049999</v>
      </c>
      <c r="G15" s="25">
        <v>1190232.657965</v>
      </c>
      <c r="H15" s="59">
        <v>94.972266142270186</v>
      </c>
      <c r="I15" s="25">
        <v>1149368.734775</v>
      </c>
      <c r="J15" s="59">
        <v>91.711610032015741</v>
      </c>
      <c r="K15" s="464">
        <v>40863.923190000001</v>
      </c>
      <c r="L15" s="462">
        <v>3.260656110254446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</row>
    <row r="16" spans="1:242" ht="13.5" customHeight="1">
      <c r="A16" s="24" t="s">
        <v>119</v>
      </c>
      <c r="B16" s="25">
        <v>220539.432</v>
      </c>
      <c r="C16" s="25">
        <v>0</v>
      </c>
      <c r="D16" s="25">
        <v>220539.432</v>
      </c>
      <c r="E16" s="25">
        <v>0</v>
      </c>
      <c r="F16" s="25">
        <v>220539.432</v>
      </c>
      <c r="G16" s="25">
        <v>220539.432</v>
      </c>
      <c r="H16" s="59">
        <v>100</v>
      </c>
      <c r="I16" s="25">
        <v>220539.432</v>
      </c>
      <c r="J16" s="59">
        <v>100</v>
      </c>
      <c r="K16" s="464">
        <v>0</v>
      </c>
      <c r="L16" s="462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</row>
    <row r="17" spans="1:242" ht="13.5" customHeight="1">
      <c r="A17" s="48" t="s">
        <v>11</v>
      </c>
      <c r="B17" s="25">
        <v>4718624.4239999996</v>
      </c>
      <c r="C17" s="25">
        <v>-294416.31588800001</v>
      </c>
      <c r="D17" s="25">
        <v>4424208.1081119999</v>
      </c>
      <c r="E17" s="25">
        <v>0</v>
      </c>
      <c r="F17" s="25">
        <v>4424208.1081119999</v>
      </c>
      <c r="G17" s="25">
        <v>3519251.775436</v>
      </c>
      <c r="H17" s="59">
        <v>79.545348894941924</v>
      </c>
      <c r="I17" s="25">
        <v>2636368.723642</v>
      </c>
      <c r="J17" s="59">
        <v>59.589618282378943</v>
      </c>
      <c r="K17" s="464">
        <v>882883.05179399997</v>
      </c>
      <c r="L17" s="462">
        <v>19.955730612562984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</row>
    <row r="18" spans="1:242" ht="13.5" customHeight="1">
      <c r="A18" s="24" t="s">
        <v>168</v>
      </c>
      <c r="B18" s="25">
        <v>4178624.253</v>
      </c>
      <c r="C18" s="25">
        <v>-324661.74983099999</v>
      </c>
      <c r="D18" s="25">
        <v>3853962.5031690001</v>
      </c>
      <c r="E18" s="25">
        <v>0</v>
      </c>
      <c r="F18" s="25">
        <v>3853962.5031690001</v>
      </c>
      <c r="G18" s="25">
        <v>3198489.605</v>
      </c>
      <c r="H18" s="59">
        <v>82.992234677166067</v>
      </c>
      <c r="I18" s="25">
        <v>2315714.2043460002</v>
      </c>
      <c r="J18" s="59">
        <v>60.086578487513989</v>
      </c>
      <c r="K18" s="464">
        <v>882775.40065399976</v>
      </c>
      <c r="L18" s="462">
        <v>22.905656189652067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</row>
    <row r="19" spans="1:242" ht="13.5" customHeight="1">
      <c r="A19" s="24" t="s">
        <v>12</v>
      </c>
      <c r="B19" s="25">
        <v>3009.4029999999998</v>
      </c>
      <c r="C19" s="25">
        <v>198.5</v>
      </c>
      <c r="D19" s="25">
        <v>3207.9029999999998</v>
      </c>
      <c r="E19" s="25">
        <v>0</v>
      </c>
      <c r="F19" s="25">
        <v>3207.9029999999998</v>
      </c>
      <c r="G19" s="25">
        <v>3207.9029999999998</v>
      </c>
      <c r="H19" s="59">
        <v>100</v>
      </c>
      <c r="I19" s="25">
        <v>3102.8185279999998</v>
      </c>
      <c r="J19" s="59">
        <v>96.724200451198186</v>
      </c>
      <c r="K19" s="464">
        <v>105.08447200000001</v>
      </c>
      <c r="L19" s="462">
        <v>3.2757995488018188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</row>
    <row r="20" spans="1:242" ht="13.5" customHeight="1">
      <c r="A20" s="24" t="s">
        <v>120</v>
      </c>
      <c r="B20" s="25">
        <v>536990.76800000004</v>
      </c>
      <c r="C20" s="25">
        <v>30046.933943</v>
      </c>
      <c r="D20" s="25">
        <v>567037.70194299996</v>
      </c>
      <c r="E20" s="25">
        <v>0</v>
      </c>
      <c r="F20" s="25">
        <v>567037.70194299996</v>
      </c>
      <c r="G20" s="25">
        <v>317554.26743599999</v>
      </c>
      <c r="H20" s="59">
        <v>56.002319836560233</v>
      </c>
      <c r="I20" s="25">
        <v>317551.70076799998</v>
      </c>
      <c r="J20" s="59">
        <v>56.00186719152601</v>
      </c>
      <c r="K20" s="464">
        <v>2.5666680000140332</v>
      </c>
      <c r="L20" s="462">
        <v>4.5264503422244064E-4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</row>
    <row r="21" spans="1:242" ht="13.5" customHeight="1">
      <c r="A21" s="157" t="s">
        <v>74</v>
      </c>
      <c r="B21" s="161">
        <v>116260.929</v>
      </c>
      <c r="C21" s="161">
        <v>0</v>
      </c>
      <c r="D21" s="161">
        <v>116260.929</v>
      </c>
      <c r="E21" s="161">
        <v>0</v>
      </c>
      <c r="F21" s="161">
        <v>116260.929</v>
      </c>
      <c r="G21" s="161">
        <v>114148.11387099999</v>
      </c>
      <c r="H21" s="162">
        <v>98.182695470289943</v>
      </c>
      <c r="I21" s="161">
        <v>105845.64304</v>
      </c>
      <c r="J21" s="162">
        <v>91.041456446645114</v>
      </c>
      <c r="K21" s="158">
        <v>8302.4708309999987</v>
      </c>
      <c r="L21" s="160">
        <v>7.1412390236448218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</row>
    <row r="22" spans="1:242" ht="13.5" customHeight="1">
      <c r="A22" s="24" t="s">
        <v>10</v>
      </c>
      <c r="B22" s="25">
        <v>108149.929</v>
      </c>
      <c r="C22" s="25">
        <v>0</v>
      </c>
      <c r="D22" s="25">
        <v>108149.929</v>
      </c>
      <c r="E22" s="25">
        <v>0</v>
      </c>
      <c r="F22" s="25">
        <v>108149.929</v>
      </c>
      <c r="G22" s="25">
        <v>106062.696841</v>
      </c>
      <c r="H22" s="59">
        <v>98.070056838409954</v>
      </c>
      <c r="I22" s="25">
        <v>104388.704694</v>
      </c>
      <c r="J22" s="59">
        <v>96.522212875424074</v>
      </c>
      <c r="K22" s="464">
        <v>1673.9921469999972</v>
      </c>
      <c r="L22" s="462">
        <v>1.5478439629858631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</row>
    <row r="23" spans="1:242" ht="13.5" customHeight="1">
      <c r="A23" s="24" t="s">
        <v>11</v>
      </c>
      <c r="B23" s="25">
        <v>8111</v>
      </c>
      <c r="C23" s="25">
        <v>0</v>
      </c>
      <c r="D23" s="25">
        <v>8111</v>
      </c>
      <c r="E23" s="25">
        <v>0</v>
      </c>
      <c r="F23" s="25">
        <v>8111</v>
      </c>
      <c r="G23" s="25">
        <v>8085.4170299999996</v>
      </c>
      <c r="H23" s="59">
        <v>99.684589199852041</v>
      </c>
      <c r="I23" s="25">
        <v>1456.9383459999999</v>
      </c>
      <c r="J23" s="59">
        <v>17.962499642460855</v>
      </c>
      <c r="K23" s="464">
        <v>6628.4786839999997</v>
      </c>
      <c r="L23" s="462">
        <v>81.7220895573912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</row>
    <row r="24" spans="1:242" ht="13.5" customHeight="1">
      <c r="A24" s="24" t="s">
        <v>168</v>
      </c>
      <c r="B24" s="25">
        <v>8111</v>
      </c>
      <c r="C24" s="25">
        <v>0</v>
      </c>
      <c r="D24" s="25">
        <v>8111</v>
      </c>
      <c r="E24" s="25">
        <v>0</v>
      </c>
      <c r="F24" s="25">
        <v>8111</v>
      </c>
      <c r="G24" s="25">
        <v>8085.4170299999996</v>
      </c>
      <c r="H24" s="59">
        <v>99.684589199852041</v>
      </c>
      <c r="I24" s="25">
        <v>1456.9383459999999</v>
      </c>
      <c r="J24" s="59">
        <v>17.962499642460855</v>
      </c>
      <c r="K24" s="464">
        <v>6628.4786839999997</v>
      </c>
      <c r="L24" s="462">
        <v>81.7220895573912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</row>
    <row r="25" spans="1:242" ht="13.5" customHeight="1">
      <c r="A25" s="157" t="s">
        <v>14</v>
      </c>
      <c r="B25" s="161">
        <v>284922.29800000001</v>
      </c>
      <c r="C25" s="161">
        <v>43790.005604999998</v>
      </c>
      <c r="D25" s="161">
        <v>328712.30360500002</v>
      </c>
      <c r="E25" s="161">
        <v>0</v>
      </c>
      <c r="F25" s="161">
        <v>328712.30360500002</v>
      </c>
      <c r="G25" s="161">
        <v>297673.65424713999</v>
      </c>
      <c r="H25" s="162">
        <v>90.557503014807182</v>
      </c>
      <c r="I25" s="161">
        <v>256786.91355373999</v>
      </c>
      <c r="J25" s="160">
        <v>78.119045358980614</v>
      </c>
      <c r="K25" s="158">
        <v>40886.740693400003</v>
      </c>
      <c r="L25" s="160">
        <v>12.43845765582657</v>
      </c>
      <c r="M25" s="466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</row>
    <row r="26" spans="1:242" ht="13.5" customHeight="1">
      <c r="A26" s="24" t="s">
        <v>10</v>
      </c>
      <c r="B26" s="25">
        <v>241705.103</v>
      </c>
      <c r="C26" s="25">
        <v>10009.280642</v>
      </c>
      <c r="D26" s="25">
        <v>251714.383642</v>
      </c>
      <c r="E26" s="25">
        <v>0</v>
      </c>
      <c r="F26" s="25">
        <v>251714.383642</v>
      </c>
      <c r="G26" s="25">
        <v>243323.13986514002</v>
      </c>
      <c r="H26" s="59">
        <v>96.66636302008294</v>
      </c>
      <c r="I26" s="25">
        <v>231667.83875873999</v>
      </c>
      <c r="J26" s="59">
        <v>92.035995482971231</v>
      </c>
      <c r="K26" s="464">
        <v>11655.301106400031</v>
      </c>
      <c r="L26" s="462">
        <v>4.6303675371117237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</row>
    <row r="27" spans="1:242" ht="13.5" customHeight="1">
      <c r="A27" s="48" t="s">
        <v>11</v>
      </c>
      <c r="B27" s="25">
        <v>43217.195</v>
      </c>
      <c r="C27" s="25">
        <v>33780.724963000001</v>
      </c>
      <c r="D27" s="25">
        <v>76997.919962999993</v>
      </c>
      <c r="E27" s="25">
        <v>0</v>
      </c>
      <c r="F27" s="25">
        <v>76997.919962999993</v>
      </c>
      <c r="G27" s="25">
        <v>54350.514382000001</v>
      </c>
      <c r="H27" s="59">
        <v>70.586990412360734</v>
      </c>
      <c r="I27" s="25">
        <v>25119.074795</v>
      </c>
      <c r="J27" s="59">
        <v>32.623056320314276</v>
      </c>
      <c r="K27" s="464">
        <v>29231.439587000001</v>
      </c>
      <c r="L27" s="462">
        <v>37.963934092046458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</row>
    <row r="28" spans="1:242" ht="13.5" customHeight="1">
      <c r="A28" s="24" t="s">
        <v>168</v>
      </c>
      <c r="B28" s="25">
        <v>42949.14</v>
      </c>
      <c r="C28" s="25">
        <v>32667.026120999999</v>
      </c>
      <c r="D28" s="25">
        <v>75616.166121000002</v>
      </c>
      <c r="E28" s="25">
        <v>0</v>
      </c>
      <c r="F28" s="25">
        <v>75616.166121000002</v>
      </c>
      <c r="G28" s="25">
        <v>53053.716584000002</v>
      </c>
      <c r="H28" s="59">
        <v>70.161870543798983</v>
      </c>
      <c r="I28" s="25">
        <v>23822.276997000001</v>
      </c>
      <c r="J28" s="59">
        <v>31.504211624376598</v>
      </c>
      <c r="K28" s="464">
        <v>29231.439587000001</v>
      </c>
      <c r="L28" s="462">
        <v>38.657658919422374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</row>
    <row r="29" spans="1:242" ht="13.5" customHeight="1">
      <c r="A29" s="24" t="s">
        <v>12</v>
      </c>
      <c r="B29" s="25">
        <v>268.05500000000001</v>
      </c>
      <c r="C29" s="25">
        <v>1113.698842</v>
      </c>
      <c r="D29" s="25">
        <v>1381.7538420000001</v>
      </c>
      <c r="E29" s="25">
        <v>0</v>
      </c>
      <c r="F29" s="25">
        <v>1381.7538420000001</v>
      </c>
      <c r="G29" s="25">
        <v>1296.7977980000001</v>
      </c>
      <c r="H29" s="59">
        <v>93.851578955841248</v>
      </c>
      <c r="I29" s="25">
        <v>1296.7977980000001</v>
      </c>
      <c r="J29" s="59">
        <v>93.851578955841248</v>
      </c>
      <c r="K29" s="464">
        <v>0</v>
      </c>
      <c r="L29" s="462">
        <v>0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</row>
    <row r="30" spans="1:242" ht="13.5" customHeight="1">
      <c r="A30" s="163" t="s">
        <v>15</v>
      </c>
      <c r="B30" s="161">
        <v>16686698.215</v>
      </c>
      <c r="C30" s="161">
        <v>-1788607.411635</v>
      </c>
      <c r="D30" s="161">
        <v>14898090.803365</v>
      </c>
      <c r="E30" s="161">
        <v>0</v>
      </c>
      <c r="F30" s="161">
        <v>14898090.803365</v>
      </c>
      <c r="G30" s="161">
        <v>13397702.456401141</v>
      </c>
      <c r="H30" s="162">
        <v>89.928989111645294</v>
      </c>
      <c r="I30" s="161">
        <v>11606044.176455369</v>
      </c>
      <c r="J30" s="162">
        <v>77.902895945794185</v>
      </c>
      <c r="K30" s="158">
        <v>1791658.2799457721</v>
      </c>
      <c r="L30" s="160">
        <v>12.026093165851117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</row>
    <row r="31" spans="1:242">
      <c r="A31" s="133" t="s">
        <v>10</v>
      </c>
      <c r="B31" s="25">
        <v>2673323.3429999999</v>
      </c>
      <c r="C31" s="25">
        <v>10211.156642</v>
      </c>
      <c r="D31" s="25">
        <v>2683534.4996420001</v>
      </c>
      <c r="E31" s="25">
        <v>0</v>
      </c>
      <c r="F31" s="25">
        <v>2683534.4996420001</v>
      </c>
      <c r="G31" s="25">
        <v>2447916.6781031401</v>
      </c>
      <c r="H31" s="59">
        <v>87.021705058357838</v>
      </c>
      <c r="I31" s="25">
        <v>2335257.47741774</v>
      </c>
      <c r="J31" s="59">
        <v>87.021705058357838</v>
      </c>
      <c r="K31" s="464">
        <v>112659.20068540005</v>
      </c>
      <c r="L31" s="462">
        <v>4.198164797226549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</row>
    <row r="32" spans="1:242">
      <c r="A32" s="134" t="s">
        <v>119</v>
      </c>
      <c r="B32" s="25">
        <v>534823.94499999995</v>
      </c>
      <c r="C32" s="25">
        <v>-76000</v>
      </c>
      <c r="D32" s="25">
        <v>458823.94500000001</v>
      </c>
      <c r="E32" s="25">
        <v>0</v>
      </c>
      <c r="F32" s="25">
        <v>458823.94500000001</v>
      </c>
      <c r="G32" s="25">
        <v>401461.54795599997</v>
      </c>
      <c r="H32" s="59">
        <v>87.461553026836896</v>
      </c>
      <c r="I32" s="25">
        <v>401294.54795599997</v>
      </c>
      <c r="J32" s="59">
        <v>87.461553026836896</v>
      </c>
      <c r="K32" s="464">
        <v>167</v>
      </c>
      <c r="L32" s="462">
        <v>3.6397402929788242E-2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</row>
    <row r="33" spans="1:242">
      <c r="A33" s="135" t="s">
        <v>11</v>
      </c>
      <c r="B33" s="25">
        <v>13478550.927000001</v>
      </c>
      <c r="C33" s="25">
        <v>-1722818.568277</v>
      </c>
      <c r="D33" s="25">
        <v>11755732.358723002</v>
      </c>
      <c r="E33" s="25">
        <v>0</v>
      </c>
      <c r="F33" s="25">
        <v>11755732.358723002</v>
      </c>
      <c r="G33" s="25">
        <v>10548324.230341999</v>
      </c>
      <c r="H33" s="59">
        <v>75.448231385603819</v>
      </c>
      <c r="I33" s="25">
        <v>8869492.151081631</v>
      </c>
      <c r="J33" s="59">
        <v>75.448231385603819</v>
      </c>
      <c r="K33" s="464">
        <v>1678832.0792603679</v>
      </c>
      <c r="L33" s="462">
        <v>14.280965473109287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</row>
    <row r="34" spans="1:242">
      <c r="A34" s="134" t="s">
        <v>168</v>
      </c>
      <c r="B34" s="25">
        <v>8780619.5</v>
      </c>
      <c r="C34" s="25">
        <v>8856.0000279999767</v>
      </c>
      <c r="D34" s="25">
        <v>8789475.5000280011</v>
      </c>
      <c r="E34" s="25">
        <v>0</v>
      </c>
      <c r="F34" s="25">
        <v>8789475.5000280011</v>
      </c>
      <c r="G34" s="25">
        <v>8016467.5868699998</v>
      </c>
      <c r="H34" s="59">
        <v>72.110124992457614</v>
      </c>
      <c r="I34" s="25">
        <v>6338101.7692516306</v>
      </c>
      <c r="J34" s="59">
        <v>72.110124992457614</v>
      </c>
      <c r="K34" s="464">
        <v>1678365.8176183691</v>
      </c>
      <c r="L34" s="462">
        <v>19.095176016054907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</row>
    <row r="35" spans="1:242">
      <c r="A35" s="135" t="s">
        <v>12</v>
      </c>
      <c r="B35" s="25">
        <v>4060888.99</v>
      </c>
      <c r="C35" s="25">
        <v>-1803070.034889</v>
      </c>
      <c r="D35" s="25">
        <v>2257818.9551109998</v>
      </c>
      <c r="E35" s="25">
        <v>0</v>
      </c>
      <c r="F35" s="25">
        <v>2257818.9551109998</v>
      </c>
      <c r="G35" s="25">
        <v>2177409.7820959999</v>
      </c>
      <c r="H35" s="59">
        <v>96.433980797940393</v>
      </c>
      <c r="I35" s="25">
        <v>2177304.6976239998</v>
      </c>
      <c r="J35" s="59">
        <v>96.433980797940393</v>
      </c>
      <c r="K35" s="464">
        <v>105.08447200013325</v>
      </c>
      <c r="L35" s="462">
        <v>4.6542470450190304E-3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</row>
    <row r="36" spans="1:242">
      <c r="A36" s="136" t="s">
        <v>120</v>
      </c>
      <c r="B36" s="25">
        <v>637042.43700000003</v>
      </c>
      <c r="C36" s="25">
        <v>71395.466583999994</v>
      </c>
      <c r="D36" s="25">
        <v>708437.90358399996</v>
      </c>
      <c r="E36" s="25">
        <v>0</v>
      </c>
      <c r="F36" s="25">
        <v>708437.90358399996</v>
      </c>
      <c r="G36" s="25">
        <v>354446.86137599999</v>
      </c>
      <c r="H36" s="59">
        <v>49.981188529675535</v>
      </c>
      <c r="I36" s="25">
        <v>354085.68420600001</v>
      </c>
      <c r="J36" s="59">
        <v>49.981188529675535</v>
      </c>
      <c r="K36" s="465">
        <v>361.17716999998083</v>
      </c>
      <c r="L36" s="463">
        <v>5.098219168861224E-2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</row>
    <row r="37" spans="1:242" ht="15" customHeight="1">
      <c r="A37" s="734" t="s">
        <v>197</v>
      </c>
      <c r="B37" s="734"/>
      <c r="C37" s="734"/>
      <c r="D37" s="734"/>
      <c r="E37" s="734"/>
      <c r="F37" s="734"/>
      <c r="G37" s="734"/>
      <c r="H37" s="734"/>
      <c r="I37" s="734"/>
      <c r="J37" s="734"/>
      <c r="K37" s="734"/>
      <c r="L37" s="734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</row>
    <row r="38" spans="1:242" ht="12.75" customHeight="1">
      <c r="A38" s="111" t="s">
        <v>183</v>
      </c>
      <c r="B38" s="15"/>
      <c r="C38" s="15"/>
      <c r="D38" s="15"/>
      <c r="E38" s="15"/>
      <c r="F38" s="15"/>
      <c r="H38" s="15"/>
      <c r="J38" s="15"/>
      <c r="K38" s="11"/>
      <c r="L38" s="9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</row>
    <row r="39" spans="1:242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11"/>
      <c r="L39" s="9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</row>
    <row r="40" spans="1:242" ht="20.25" customHeight="1">
      <c r="A40" s="741" t="s">
        <v>0</v>
      </c>
      <c r="B40" s="741"/>
      <c r="C40" s="741"/>
      <c r="D40" s="741"/>
      <c r="E40" s="741"/>
      <c r="F40" s="741"/>
      <c r="G40" s="741"/>
      <c r="H40" s="741"/>
      <c r="I40" s="741"/>
      <c r="J40" s="741"/>
      <c r="K40" s="741"/>
      <c r="L40" s="741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</row>
    <row r="41" spans="1:242">
      <c r="A41" s="741" t="s">
        <v>94</v>
      </c>
      <c r="B41" s="741"/>
      <c r="C41" s="741"/>
      <c r="D41" s="741"/>
      <c r="E41" s="741"/>
      <c r="F41" s="741"/>
      <c r="G41" s="741"/>
      <c r="H41" s="741"/>
      <c r="I41" s="741"/>
      <c r="J41" s="741"/>
      <c r="K41" s="741"/>
      <c r="L41" s="741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</row>
    <row r="42" spans="1:242" s="86" customFormat="1">
      <c r="A42" s="736" t="s">
        <v>190</v>
      </c>
      <c r="B42" s="736"/>
      <c r="C42" s="736"/>
      <c r="D42" s="736"/>
      <c r="E42" s="736"/>
      <c r="F42" s="736"/>
      <c r="G42" s="736"/>
      <c r="H42" s="736"/>
      <c r="I42" s="736"/>
      <c r="J42" s="736"/>
      <c r="K42" s="736"/>
      <c r="L42" s="736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</row>
    <row r="43" spans="1:242">
      <c r="A43" s="740" t="s">
        <v>1</v>
      </c>
      <c r="B43" s="740"/>
      <c r="C43" s="740"/>
      <c r="D43" s="740"/>
      <c r="E43" s="740"/>
      <c r="F43" s="740"/>
      <c r="G43" s="740"/>
      <c r="H43" s="740"/>
      <c r="I43" s="740"/>
      <c r="J43" s="740"/>
      <c r="K43" s="740"/>
      <c r="L43" s="740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</row>
    <row r="44" spans="1:242" ht="31.5" customHeight="1">
      <c r="A44" s="164" t="s">
        <v>3</v>
      </c>
      <c r="B44" s="156" t="s">
        <v>69</v>
      </c>
      <c r="C44" s="156" t="s">
        <v>92</v>
      </c>
      <c r="D44" s="156" t="s">
        <v>70</v>
      </c>
      <c r="E44" s="156" t="s">
        <v>5</v>
      </c>
      <c r="F44" s="156" t="s">
        <v>6</v>
      </c>
      <c r="G44" s="156" t="s">
        <v>93</v>
      </c>
      <c r="H44" s="156" t="s">
        <v>7</v>
      </c>
      <c r="I44" s="165" t="s">
        <v>8</v>
      </c>
      <c r="J44" s="156" t="s">
        <v>9</v>
      </c>
      <c r="K44" s="156" t="s">
        <v>188</v>
      </c>
      <c r="L44" s="156" t="s">
        <v>189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</row>
    <row r="45" spans="1:242">
      <c r="A45" s="137" t="s">
        <v>2</v>
      </c>
      <c r="B45" s="25">
        <v>4550935.1069999998</v>
      </c>
      <c r="C45" s="25">
        <v>300850.72373799997</v>
      </c>
      <c r="D45" s="25">
        <v>4851785.8307379996</v>
      </c>
      <c r="E45" s="25">
        <v>0</v>
      </c>
      <c r="F45" s="25">
        <v>4851785.8307379996</v>
      </c>
      <c r="G45" s="25">
        <v>4756838.8482560003</v>
      </c>
      <c r="H45" s="59">
        <v>98.043050831294465</v>
      </c>
      <c r="I45" s="25">
        <v>3997108.3495626301</v>
      </c>
      <c r="J45" s="59">
        <v>82.384270225601313</v>
      </c>
      <c r="K45" s="479">
        <v>759730.49869337026</v>
      </c>
      <c r="L45" s="468">
        <v>15.658780605693151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</row>
    <row r="46" spans="1:242">
      <c r="A46" s="62" t="s">
        <v>13</v>
      </c>
      <c r="B46" s="25">
        <v>4178624.253</v>
      </c>
      <c r="C46" s="25">
        <v>-324661.74983099999</v>
      </c>
      <c r="D46" s="25">
        <v>3853962.5031690001</v>
      </c>
      <c r="E46" s="25">
        <v>0</v>
      </c>
      <c r="F46" s="25">
        <v>3853962.5031690001</v>
      </c>
      <c r="G46" s="25">
        <v>3198489.605</v>
      </c>
      <c r="H46" s="59">
        <v>82.992234677166067</v>
      </c>
      <c r="I46" s="25">
        <v>2315714.2043460002</v>
      </c>
      <c r="J46" s="59">
        <v>60.086578487513989</v>
      </c>
      <c r="K46" s="464">
        <v>882775.40065399976</v>
      </c>
      <c r="L46" s="462">
        <v>22.905656189652067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</row>
    <row r="47" spans="1:242">
      <c r="A47" s="24" t="s">
        <v>74</v>
      </c>
      <c r="B47" s="25">
        <v>8111</v>
      </c>
      <c r="C47" s="25">
        <v>0</v>
      </c>
      <c r="D47" s="25">
        <v>8111</v>
      </c>
      <c r="E47" s="25">
        <v>0</v>
      </c>
      <c r="F47" s="25">
        <v>8111</v>
      </c>
      <c r="G47" s="25">
        <v>8085.4170299999996</v>
      </c>
      <c r="H47" s="59">
        <v>99.684589199852041</v>
      </c>
      <c r="I47" s="25">
        <v>1456.9383459999999</v>
      </c>
      <c r="J47" s="59">
        <v>17.962499642460855</v>
      </c>
      <c r="K47" s="464">
        <v>6628.4786839999997</v>
      </c>
      <c r="L47" s="462">
        <v>81.7220895573912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</row>
    <row r="48" spans="1:242">
      <c r="A48" s="24" t="s">
        <v>14</v>
      </c>
      <c r="B48" s="25">
        <v>42949.14</v>
      </c>
      <c r="C48" s="25">
        <v>32667.026120999999</v>
      </c>
      <c r="D48" s="25">
        <v>75616.166121000002</v>
      </c>
      <c r="E48" s="25">
        <v>0</v>
      </c>
      <c r="F48" s="25">
        <v>75616.166121000002</v>
      </c>
      <c r="G48" s="25">
        <v>53053.716584000002</v>
      </c>
      <c r="H48" s="59">
        <v>70.161870543798983</v>
      </c>
      <c r="I48" s="25">
        <v>23822.276997000001</v>
      </c>
      <c r="J48" s="59">
        <v>31.504211624376598</v>
      </c>
      <c r="K48" s="464">
        <v>29231.439587000001</v>
      </c>
      <c r="L48" s="462">
        <v>38.657658919422374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</row>
    <row r="49" spans="1:242">
      <c r="A49" s="167" t="s">
        <v>15</v>
      </c>
      <c r="B49" s="168">
        <v>8780619.5</v>
      </c>
      <c r="C49" s="169">
        <v>8856.0000279999767</v>
      </c>
      <c r="D49" s="170">
        <v>8789475.5000280011</v>
      </c>
      <c r="E49" s="168">
        <v>0</v>
      </c>
      <c r="F49" s="168">
        <v>8789475.5000280011</v>
      </c>
      <c r="G49" s="169">
        <v>8016467.5868699998</v>
      </c>
      <c r="H49" s="171">
        <v>91.205301008512535</v>
      </c>
      <c r="I49" s="169">
        <v>6338101.7692516306</v>
      </c>
      <c r="J49" s="172">
        <v>72.110124992457614</v>
      </c>
      <c r="K49" s="480">
        <v>1678365.8176183691</v>
      </c>
      <c r="L49" s="481">
        <v>19.095176016054907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</row>
    <row r="50" spans="1:242" ht="15.75" customHeight="1">
      <c r="A50" s="734" t="s">
        <v>197</v>
      </c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</row>
    <row r="51" spans="1:242" ht="12.75" customHeight="1">
      <c r="A51" s="111" t="s">
        <v>183</v>
      </c>
      <c r="B51" s="15"/>
      <c r="C51" s="15"/>
      <c r="D51" s="17"/>
      <c r="E51" s="15"/>
      <c r="F51" s="15"/>
      <c r="H51" s="15"/>
      <c r="J51" s="15"/>
      <c r="K51" s="11"/>
      <c r="L51" s="9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</row>
    <row r="52" spans="1:242">
      <c r="A52" s="80"/>
      <c r="B52" s="79"/>
      <c r="C52" s="80"/>
      <c r="D52" s="80"/>
      <c r="E52" s="80"/>
      <c r="F52" s="80"/>
      <c r="G52" s="79"/>
      <c r="H52" s="87"/>
      <c r="I52" s="79"/>
      <c r="J52" s="80"/>
      <c r="K52" s="11"/>
      <c r="L52" s="9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</row>
    <row r="53" spans="1:242">
      <c r="A53" s="746" t="s">
        <v>99</v>
      </c>
      <c r="B53" s="746"/>
      <c r="C53" s="746"/>
      <c r="D53" s="746"/>
      <c r="E53" s="746"/>
      <c r="F53" s="746"/>
      <c r="G53" s="746"/>
      <c r="H53" s="746"/>
      <c r="I53" s="746"/>
      <c r="J53" s="746"/>
      <c r="K53" s="746"/>
      <c r="L53" s="746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</row>
    <row r="54" spans="1:242">
      <c r="A54" s="746" t="s">
        <v>121</v>
      </c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</row>
    <row r="55" spans="1:242">
      <c r="A55" s="746" t="s">
        <v>190</v>
      </c>
      <c r="B55" s="746"/>
      <c r="C55" s="746"/>
      <c r="D55" s="746"/>
      <c r="E55" s="746"/>
      <c r="F55" s="746"/>
      <c r="G55" s="746"/>
      <c r="H55" s="746"/>
      <c r="I55" s="746"/>
      <c r="J55" s="746"/>
      <c r="K55" s="746"/>
      <c r="L55" s="746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</row>
    <row r="56" spans="1:242">
      <c r="A56" s="737" t="s">
        <v>1</v>
      </c>
      <c r="B56" s="737"/>
      <c r="C56" s="737"/>
      <c r="D56" s="737"/>
      <c r="E56" s="737"/>
      <c r="F56" s="737"/>
      <c r="G56" s="737"/>
      <c r="H56" s="737"/>
      <c r="I56" s="737"/>
      <c r="J56" s="737"/>
      <c r="K56" s="737"/>
      <c r="L56" s="737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</row>
    <row r="57" spans="1:242" ht="25.5">
      <c r="A57" s="173" t="s">
        <v>174</v>
      </c>
      <c r="B57" s="156" t="s">
        <v>69</v>
      </c>
      <c r="C57" s="156" t="s">
        <v>92</v>
      </c>
      <c r="D57" s="156" t="s">
        <v>70</v>
      </c>
      <c r="E57" s="156" t="s">
        <v>5</v>
      </c>
      <c r="F57" s="156" t="s">
        <v>6</v>
      </c>
      <c r="G57" s="156" t="s">
        <v>93</v>
      </c>
      <c r="H57" s="156" t="s">
        <v>7</v>
      </c>
      <c r="I57" s="165" t="s">
        <v>8</v>
      </c>
      <c r="J57" s="156" t="s">
        <v>9</v>
      </c>
      <c r="K57" s="156" t="s">
        <v>188</v>
      </c>
      <c r="L57" s="156" t="s">
        <v>189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</row>
    <row r="58" spans="1:242">
      <c r="A58" s="143" t="s">
        <v>176</v>
      </c>
      <c r="B58" s="30">
        <v>4057611.5320000001</v>
      </c>
      <c r="C58" s="30">
        <v>-1804382.233731</v>
      </c>
      <c r="D58" s="30">
        <v>2253229.2982689999</v>
      </c>
      <c r="E58" s="30">
        <v>0</v>
      </c>
      <c r="F58" s="30">
        <v>2253229.2982689999</v>
      </c>
      <c r="G58" s="30">
        <v>2172905.0812980002</v>
      </c>
      <c r="H58" s="142">
        <v>96.435151227941716</v>
      </c>
      <c r="I58" s="30">
        <v>2172905.0812980002</v>
      </c>
      <c r="J58" s="142">
        <v>96.435151227941716</v>
      </c>
      <c r="K58" s="476">
        <v>0</v>
      </c>
      <c r="L58" s="473"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</row>
    <row r="59" spans="1:242" ht="25.5">
      <c r="A59" s="173" t="s">
        <v>175</v>
      </c>
      <c r="B59" s="30"/>
      <c r="C59" s="30"/>
      <c r="D59" s="30"/>
      <c r="E59" s="30"/>
      <c r="F59" s="30"/>
      <c r="G59" s="30"/>
      <c r="H59" s="142"/>
      <c r="I59" s="30"/>
      <c r="J59" s="142"/>
      <c r="K59" s="477">
        <v>0</v>
      </c>
      <c r="L59" s="474">
        <v>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</row>
    <row r="60" spans="1:242">
      <c r="A60" s="144" t="s">
        <v>101</v>
      </c>
      <c r="B60" s="30">
        <v>2045.0070000000001</v>
      </c>
      <c r="C60" s="30">
        <v>0</v>
      </c>
      <c r="D60" s="30">
        <v>2045.0070000000001</v>
      </c>
      <c r="E60" s="30">
        <v>0</v>
      </c>
      <c r="F60" s="30">
        <v>2045.0070000000001</v>
      </c>
      <c r="G60" s="30">
        <v>1943.4203279999999</v>
      </c>
      <c r="H60" s="142">
        <v>95.032453580843494</v>
      </c>
      <c r="I60" s="30">
        <v>1943.4203279999999</v>
      </c>
      <c r="J60" s="142">
        <v>95.032453580843494</v>
      </c>
      <c r="K60" s="478">
        <v>0</v>
      </c>
      <c r="L60" s="475"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</row>
    <row r="61" spans="1:242" ht="14.25" customHeight="1">
      <c r="A61" s="734" t="s">
        <v>197</v>
      </c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</row>
    <row r="62" spans="1:242" ht="12.75" customHeight="1">
      <c r="A62" s="111" t="s">
        <v>183</v>
      </c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9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</row>
    <row r="63" spans="1:242" s="15" customForma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522"/>
      <c r="L63" s="95"/>
    </row>
    <row r="64" spans="1:242" ht="11.25" customHeight="1">
      <c r="A64" s="735" t="s">
        <v>195</v>
      </c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</row>
    <row r="65" spans="1:242">
      <c r="A65" s="735" t="s">
        <v>103</v>
      </c>
      <c r="B65" s="735"/>
      <c r="C65" s="735"/>
      <c r="D65" s="735"/>
      <c r="E65" s="735"/>
      <c r="F65" s="735"/>
      <c r="G65" s="735"/>
      <c r="H65" s="735"/>
      <c r="I65" s="735"/>
      <c r="J65" s="735"/>
      <c r="K65" s="735"/>
      <c r="L65" s="73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</row>
    <row r="66" spans="1:242">
      <c r="A66" s="736" t="s">
        <v>190</v>
      </c>
      <c r="B66" s="736"/>
      <c r="C66" s="736"/>
      <c r="D66" s="736"/>
      <c r="E66" s="736"/>
      <c r="F66" s="736"/>
      <c r="G66" s="736"/>
      <c r="H66" s="736"/>
      <c r="I66" s="736"/>
      <c r="J66" s="736"/>
      <c r="K66" s="736"/>
      <c r="L66" s="736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</row>
    <row r="67" spans="1:242">
      <c r="A67" s="740" t="s">
        <v>1</v>
      </c>
      <c r="B67" s="740"/>
      <c r="C67" s="740"/>
      <c r="D67" s="740"/>
      <c r="E67" s="740"/>
      <c r="F67" s="740"/>
      <c r="G67" s="740"/>
      <c r="H67" s="740"/>
      <c r="I67" s="740"/>
      <c r="J67" s="740"/>
      <c r="K67" s="740"/>
      <c r="L67" s="740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</row>
    <row r="68" spans="1:242" ht="25.5">
      <c r="A68" s="166" t="s">
        <v>44</v>
      </c>
      <c r="B68" s="156" t="s">
        <v>69</v>
      </c>
      <c r="C68" s="156" t="s">
        <v>92</v>
      </c>
      <c r="D68" s="156" t="s">
        <v>70</v>
      </c>
      <c r="E68" s="156" t="s">
        <v>5</v>
      </c>
      <c r="F68" s="156" t="s">
        <v>6</v>
      </c>
      <c r="G68" s="156" t="s">
        <v>93</v>
      </c>
      <c r="H68" s="156" t="s">
        <v>7</v>
      </c>
      <c r="I68" s="156" t="s">
        <v>8</v>
      </c>
      <c r="J68" s="156" t="s">
        <v>9</v>
      </c>
      <c r="K68" s="156" t="s">
        <v>188</v>
      </c>
      <c r="L68" s="156" t="s">
        <v>189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</row>
    <row r="69" spans="1:242">
      <c r="A69" s="145" t="s">
        <v>45</v>
      </c>
      <c r="B69" s="25">
        <v>58334.37</v>
      </c>
      <c r="C69" s="25">
        <v>0</v>
      </c>
      <c r="D69" s="25">
        <v>58334.37</v>
      </c>
      <c r="E69" s="25">
        <v>0</v>
      </c>
      <c r="F69" s="25">
        <v>58334.37</v>
      </c>
      <c r="G69" s="25">
        <v>52416.789571000001</v>
      </c>
      <c r="H69" s="59">
        <v>89.855756685124049</v>
      </c>
      <c r="I69" s="25">
        <v>52416.561029999997</v>
      </c>
      <c r="J69" s="59">
        <v>89.855364907515067</v>
      </c>
      <c r="K69" s="467">
        <v>0.22854100000404287</v>
      </c>
      <c r="L69" s="469">
        <v>3.9177760898770808E-4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</row>
    <row r="70" spans="1:242">
      <c r="A70" s="145" t="s">
        <v>46</v>
      </c>
      <c r="B70" s="25">
        <v>116925.923</v>
      </c>
      <c r="C70" s="25">
        <v>0</v>
      </c>
      <c r="D70" s="25">
        <v>116925.923</v>
      </c>
      <c r="E70" s="25">
        <v>0</v>
      </c>
      <c r="F70" s="25">
        <v>116925.923</v>
      </c>
      <c r="G70" s="25">
        <v>116627.774162</v>
      </c>
      <c r="H70" s="59">
        <v>99.745010490103198</v>
      </c>
      <c r="I70" s="25">
        <v>113676.25506163</v>
      </c>
      <c r="J70" s="59">
        <v>97.220746387975922</v>
      </c>
      <c r="K70" s="461">
        <v>2951.519100370002</v>
      </c>
      <c r="L70" s="470">
        <v>2.5242641021272947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</row>
    <row r="71" spans="1:242">
      <c r="A71" s="145" t="s">
        <v>107</v>
      </c>
      <c r="B71" s="25">
        <v>168721.40700000001</v>
      </c>
      <c r="C71" s="25">
        <v>-8387.0185810000003</v>
      </c>
      <c r="D71" s="25">
        <v>160334.388419</v>
      </c>
      <c r="E71" s="25">
        <v>0</v>
      </c>
      <c r="F71" s="25">
        <v>160334.388419</v>
      </c>
      <c r="G71" s="25">
        <v>130260.31468</v>
      </c>
      <c r="H71" s="59">
        <v>81.242904884254912</v>
      </c>
      <c r="I71" s="25">
        <v>103546.57872999999</v>
      </c>
      <c r="J71" s="59">
        <v>64.581640751579087</v>
      </c>
      <c r="K71" s="461">
        <v>26713.735950000002</v>
      </c>
      <c r="L71" s="470">
        <v>16.661264132675836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</row>
    <row r="72" spans="1:242">
      <c r="A72" s="145" t="s">
        <v>47</v>
      </c>
      <c r="B72" s="25">
        <v>18580.912</v>
      </c>
      <c r="C72" s="25">
        <v>0</v>
      </c>
      <c r="D72" s="25">
        <v>18580.912</v>
      </c>
      <c r="E72" s="25">
        <v>0</v>
      </c>
      <c r="F72" s="25">
        <v>18580.912</v>
      </c>
      <c r="G72" s="25">
        <v>15927.583328000001</v>
      </c>
      <c r="H72" s="59">
        <v>85.720137569135474</v>
      </c>
      <c r="I72" s="25">
        <v>15213.376249000001</v>
      </c>
      <c r="J72" s="59">
        <v>81.876369948902408</v>
      </c>
      <c r="K72" s="461">
        <v>714.20707899999979</v>
      </c>
      <c r="L72" s="470">
        <v>3.8437676202330637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</row>
    <row r="73" spans="1:242">
      <c r="A73" s="145" t="s">
        <v>108</v>
      </c>
      <c r="B73" s="25">
        <v>158954.84299999999</v>
      </c>
      <c r="C73" s="25">
        <v>-22718.984329999999</v>
      </c>
      <c r="D73" s="25">
        <v>136235.85866999999</v>
      </c>
      <c r="E73" s="25">
        <v>0</v>
      </c>
      <c r="F73" s="25">
        <v>136235.85866999999</v>
      </c>
      <c r="G73" s="25">
        <v>131962.39823300001</v>
      </c>
      <c r="H73" s="59">
        <v>96.863189707379846</v>
      </c>
      <c r="I73" s="25">
        <v>121838.71227</v>
      </c>
      <c r="J73" s="59">
        <v>89.43219021735402</v>
      </c>
      <c r="K73" s="461">
        <v>10123.685963000011</v>
      </c>
      <c r="L73" s="470">
        <v>7.4309994900258305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</row>
    <row r="74" spans="1:242">
      <c r="A74" s="145" t="s">
        <v>109</v>
      </c>
      <c r="B74" s="25">
        <v>4667770.05</v>
      </c>
      <c r="C74" s="25">
        <v>-1884830.380193</v>
      </c>
      <c r="D74" s="25">
        <v>2782939.6698070001</v>
      </c>
      <c r="E74" s="25">
        <v>0</v>
      </c>
      <c r="F74" s="25">
        <v>2782939.6698070001</v>
      </c>
      <c r="G74" s="25">
        <v>2568955.422003</v>
      </c>
      <c r="H74" s="59">
        <v>92.310855670872655</v>
      </c>
      <c r="I74" s="25">
        <v>2535271.5005330001</v>
      </c>
      <c r="J74" s="59">
        <v>91.100483709329708</v>
      </c>
      <c r="K74" s="461">
        <v>33683.921469999943</v>
      </c>
      <c r="L74" s="470">
        <v>1.2103719615429522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</row>
    <row r="75" spans="1:242">
      <c r="A75" s="145" t="s">
        <v>110</v>
      </c>
      <c r="B75" s="25">
        <v>2990645.83</v>
      </c>
      <c r="C75" s="25">
        <v>139882.50498100001</v>
      </c>
      <c r="D75" s="25">
        <v>3130528.3349810001</v>
      </c>
      <c r="E75" s="25">
        <v>0</v>
      </c>
      <c r="F75" s="25">
        <v>3130528.3349810001</v>
      </c>
      <c r="G75" s="25">
        <v>3072138.60824</v>
      </c>
      <c r="H75" s="59">
        <v>98.134828358250445</v>
      </c>
      <c r="I75" s="25">
        <v>2892599.7932509999</v>
      </c>
      <c r="J75" s="59">
        <v>92.399732049336521</v>
      </c>
      <c r="K75" s="461">
        <v>179538.81498900009</v>
      </c>
      <c r="L75" s="470">
        <v>5.7350963089139322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</row>
    <row r="76" spans="1:242">
      <c r="A76" s="146" t="s">
        <v>111</v>
      </c>
      <c r="B76" s="25">
        <v>378329.71399999998</v>
      </c>
      <c r="C76" s="25">
        <v>0</v>
      </c>
      <c r="D76" s="25">
        <v>378329.71399999998</v>
      </c>
      <c r="E76" s="25">
        <v>0</v>
      </c>
      <c r="F76" s="25">
        <v>378329.71399999998</v>
      </c>
      <c r="G76" s="25">
        <v>319059.40485599998</v>
      </c>
      <c r="H76" s="59">
        <v>84.333689120701735</v>
      </c>
      <c r="I76" s="25">
        <v>125295.12066099999</v>
      </c>
      <c r="J76" s="59">
        <v>33.117969861864985</v>
      </c>
      <c r="K76" s="461">
        <v>193764.28419499999</v>
      </c>
      <c r="L76" s="470">
        <v>51.215719258836742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</row>
    <row r="77" spans="1:242">
      <c r="A77" s="145" t="s">
        <v>112</v>
      </c>
      <c r="B77" s="25">
        <v>57403.572</v>
      </c>
      <c r="C77" s="25">
        <v>-574.03851999999995</v>
      </c>
      <c r="D77" s="25">
        <v>56829.533479999998</v>
      </c>
      <c r="E77" s="25">
        <v>0</v>
      </c>
      <c r="F77" s="25">
        <v>56829.533479999998</v>
      </c>
      <c r="G77" s="25">
        <v>38854.644610000003</v>
      </c>
      <c r="H77" s="59">
        <v>68.370514819858769</v>
      </c>
      <c r="I77" s="25">
        <v>36557.511660999997</v>
      </c>
      <c r="J77" s="59">
        <v>64.328368407010899</v>
      </c>
      <c r="K77" s="461">
        <v>2297.1329490000062</v>
      </c>
      <c r="L77" s="470">
        <v>4.0421464128478819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</row>
    <row r="78" spans="1:242">
      <c r="A78" s="145" t="s">
        <v>113</v>
      </c>
      <c r="B78" s="25">
        <v>37186.618000000002</v>
      </c>
      <c r="C78" s="25">
        <v>0</v>
      </c>
      <c r="D78" s="25">
        <v>37186.618000000002</v>
      </c>
      <c r="E78" s="25">
        <v>0</v>
      </c>
      <c r="F78" s="25">
        <v>37186.618000000002</v>
      </c>
      <c r="G78" s="25">
        <v>29854.627665</v>
      </c>
      <c r="H78" s="59">
        <v>80.283255834128283</v>
      </c>
      <c r="I78" s="25">
        <v>24241.642835999999</v>
      </c>
      <c r="J78" s="59">
        <v>65.189157120983694</v>
      </c>
      <c r="K78" s="461">
        <v>5612.9848290000009</v>
      </c>
      <c r="L78" s="470">
        <v>15.094098713144607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</row>
    <row r="79" spans="1:242">
      <c r="A79" s="145" t="s">
        <v>48</v>
      </c>
      <c r="B79" s="25">
        <v>132828.26699999999</v>
      </c>
      <c r="C79" s="25">
        <v>0</v>
      </c>
      <c r="D79" s="25">
        <v>132828.26699999999</v>
      </c>
      <c r="E79" s="25">
        <v>0</v>
      </c>
      <c r="F79" s="25">
        <v>132828.26699999999</v>
      </c>
      <c r="G79" s="25">
        <v>120450.67982200001</v>
      </c>
      <c r="H79" s="59">
        <v>90.681511204237879</v>
      </c>
      <c r="I79" s="25">
        <v>98025.677662999995</v>
      </c>
      <c r="J79" s="59">
        <v>73.798807947257188</v>
      </c>
      <c r="K79" s="461">
        <v>22425.002159000011</v>
      </c>
      <c r="L79" s="470">
        <v>16.882703256980694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</row>
    <row r="80" spans="1:242">
      <c r="A80" s="145" t="s">
        <v>114</v>
      </c>
      <c r="B80" s="25">
        <v>65824.278000000006</v>
      </c>
      <c r="C80" s="25">
        <v>0</v>
      </c>
      <c r="D80" s="25">
        <v>65824.278000000006</v>
      </c>
      <c r="E80" s="25">
        <v>0</v>
      </c>
      <c r="F80" s="25">
        <v>65824.278000000006</v>
      </c>
      <c r="G80" s="25">
        <v>62778.720163999998</v>
      </c>
      <c r="H80" s="59">
        <v>95.373199785039802</v>
      </c>
      <c r="I80" s="25">
        <v>58848.956093000001</v>
      </c>
      <c r="J80" s="59">
        <v>89.403116723893277</v>
      </c>
      <c r="K80" s="461">
        <v>3929.7640709999978</v>
      </c>
      <c r="L80" s="470">
        <v>5.9700830611465232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</row>
    <row r="81" spans="1:242">
      <c r="A81" s="145" t="s">
        <v>118</v>
      </c>
      <c r="B81" s="25">
        <v>75277.853000000003</v>
      </c>
      <c r="C81" s="25">
        <v>-601</v>
      </c>
      <c r="D81" s="25">
        <v>74676.853000000003</v>
      </c>
      <c r="E81" s="25">
        <v>0</v>
      </c>
      <c r="F81" s="25">
        <v>74676.853000000003</v>
      </c>
      <c r="G81" s="25">
        <v>70904.477532000004</v>
      </c>
      <c r="H81" s="59">
        <v>94.948400586725313</v>
      </c>
      <c r="I81" s="25">
        <v>66543.910862000004</v>
      </c>
      <c r="J81" s="59">
        <v>89.109152553603195</v>
      </c>
      <c r="K81" s="461">
        <v>4360.5666700000002</v>
      </c>
      <c r="L81" s="470">
        <v>5.8392480331221241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</row>
    <row r="82" spans="1:242">
      <c r="A82" s="145" t="s">
        <v>115</v>
      </c>
      <c r="B82" s="25">
        <v>37763.175999999999</v>
      </c>
      <c r="C82" s="25">
        <v>-127.04776</v>
      </c>
      <c r="D82" s="25">
        <v>37636.128239999998</v>
      </c>
      <c r="E82" s="25">
        <v>0</v>
      </c>
      <c r="F82" s="25">
        <v>37636.128239999998</v>
      </c>
      <c r="G82" s="25">
        <v>34407.927949999998</v>
      </c>
      <c r="H82" s="59">
        <v>91.422602587029559</v>
      </c>
      <c r="I82" s="25">
        <v>30242.006786000002</v>
      </c>
      <c r="J82" s="59">
        <v>80.353660698441715</v>
      </c>
      <c r="K82" s="461">
        <v>4165.9211639999958</v>
      </c>
      <c r="L82" s="470">
        <v>11.068941888587837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</row>
    <row r="83" spans="1:242">
      <c r="A83" s="146" t="s">
        <v>116</v>
      </c>
      <c r="B83" s="25">
        <v>886304.53899999999</v>
      </c>
      <c r="C83" s="25">
        <v>19642.877891</v>
      </c>
      <c r="D83" s="25">
        <v>905947.416891</v>
      </c>
      <c r="E83" s="25">
        <v>0</v>
      </c>
      <c r="F83" s="25">
        <v>905947.416891</v>
      </c>
      <c r="G83" s="25">
        <v>897632.836916</v>
      </c>
      <c r="H83" s="59">
        <v>99.082222674298947</v>
      </c>
      <c r="I83" s="25">
        <v>762812.40492100001</v>
      </c>
      <c r="J83" s="59">
        <v>84.200516575100366</v>
      </c>
      <c r="K83" s="461">
        <v>134820.43199499999</v>
      </c>
      <c r="L83" s="470">
        <v>14.881706099198585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</row>
    <row r="84" spans="1:242">
      <c r="A84" s="145" t="s">
        <v>117</v>
      </c>
      <c r="B84" s="25">
        <v>10971.257</v>
      </c>
      <c r="C84" s="25">
        <v>0</v>
      </c>
      <c r="D84" s="25">
        <v>10971.257</v>
      </c>
      <c r="E84" s="25">
        <v>0</v>
      </c>
      <c r="F84" s="25">
        <v>10971.257</v>
      </c>
      <c r="G84" s="25">
        <v>9601.5719379999991</v>
      </c>
      <c r="H84" s="59">
        <v>87.515696132175194</v>
      </c>
      <c r="I84" s="25">
        <v>8637.132157</v>
      </c>
      <c r="J84" s="59">
        <v>78.725091910616982</v>
      </c>
      <c r="K84" s="461">
        <v>964.43978099999913</v>
      </c>
      <c r="L84" s="470">
        <v>8.7906042215581977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</row>
    <row r="85" spans="1:242">
      <c r="A85" s="146" t="s">
        <v>49</v>
      </c>
      <c r="B85" s="25">
        <v>109700.754</v>
      </c>
      <c r="C85" s="25">
        <v>-1272.9860000000001</v>
      </c>
      <c r="D85" s="25">
        <v>108427.768</v>
      </c>
      <c r="E85" s="25">
        <v>0</v>
      </c>
      <c r="F85" s="25">
        <v>108427.768</v>
      </c>
      <c r="G85" s="25">
        <v>81101.810735999999</v>
      </c>
      <c r="H85" s="59">
        <v>74.798008141235556</v>
      </c>
      <c r="I85" s="25">
        <v>47930.017239000001</v>
      </c>
      <c r="J85" s="59">
        <v>44.204559517447592</v>
      </c>
      <c r="K85" s="461">
        <v>33171.793496999999</v>
      </c>
      <c r="L85" s="470">
        <v>30.593448623787957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</row>
    <row r="86" spans="1:242">
      <c r="A86" s="146" t="s">
        <v>50</v>
      </c>
      <c r="B86" s="25">
        <v>25475.746999999999</v>
      </c>
      <c r="C86" s="25">
        <v>0</v>
      </c>
      <c r="D86" s="25">
        <v>25475.746999999999</v>
      </c>
      <c r="E86" s="25">
        <v>0</v>
      </c>
      <c r="F86" s="25">
        <v>25475.746999999999</v>
      </c>
      <c r="G86" s="25">
        <v>24826.583194999999</v>
      </c>
      <c r="H86" s="59">
        <v>97.451836034484103</v>
      </c>
      <c r="I86" s="25">
        <v>20997.823538000001</v>
      </c>
      <c r="J86" s="59">
        <v>82.422798193120698</v>
      </c>
      <c r="K86" s="461">
        <v>3828.7596569999987</v>
      </c>
      <c r="L86" s="470">
        <v>15.02903784136339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</row>
    <row r="87" spans="1:242">
      <c r="A87" s="145" t="s">
        <v>51</v>
      </c>
      <c r="B87" s="25">
        <v>94957.764999999999</v>
      </c>
      <c r="C87" s="25">
        <v>0</v>
      </c>
      <c r="D87" s="25">
        <v>94957.764999999999</v>
      </c>
      <c r="E87" s="25">
        <v>0</v>
      </c>
      <c r="F87" s="25">
        <v>94957.764999999999</v>
      </c>
      <c r="G87" s="25">
        <v>85629.945204999996</v>
      </c>
      <c r="H87" s="59">
        <v>90.176875166554311</v>
      </c>
      <c r="I87" s="25">
        <v>58471.747678</v>
      </c>
      <c r="J87" s="59">
        <v>61.576583734884657</v>
      </c>
      <c r="K87" s="461">
        <v>27158.197526999997</v>
      </c>
      <c r="L87" s="470">
        <v>28.600291431669646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</row>
    <row r="88" spans="1:242">
      <c r="A88" s="147" t="s">
        <v>173</v>
      </c>
      <c r="B88" s="25">
        <v>0</v>
      </c>
      <c r="C88" s="25">
        <v>8387.0185810000003</v>
      </c>
      <c r="D88" s="25">
        <v>8387.0185810000003</v>
      </c>
      <c r="E88" s="25">
        <v>0</v>
      </c>
      <c r="F88" s="25">
        <v>8387.0185810000003</v>
      </c>
      <c r="G88" s="25">
        <v>5283.6857600000003</v>
      </c>
      <c r="H88" s="59">
        <v>62.998379089915126</v>
      </c>
      <c r="I88" s="25">
        <v>3268.1066529999998</v>
      </c>
      <c r="J88" s="59">
        <v>38.966250300238841</v>
      </c>
      <c r="K88" s="461">
        <v>2015.5791070000005</v>
      </c>
      <c r="L88" s="470">
        <v>24.032128789676285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</row>
    <row r="89" spans="1:242">
      <c r="A89" s="147" t="s">
        <v>146</v>
      </c>
      <c r="B89" s="25">
        <v>0</v>
      </c>
      <c r="C89" s="25">
        <v>213769.86177399999</v>
      </c>
      <c r="D89" s="25">
        <v>213769.86177399999</v>
      </c>
      <c r="E89" s="25">
        <v>0</v>
      </c>
      <c r="F89" s="25">
        <v>213769.86177399999</v>
      </c>
      <c r="G89" s="25">
        <v>187181.01631599999</v>
      </c>
      <c r="H89" s="59">
        <v>87.561929807434666</v>
      </c>
      <c r="I89" s="25">
        <v>60699.893572000001</v>
      </c>
      <c r="J89" s="59">
        <v>28.394972550514456</v>
      </c>
      <c r="K89" s="461">
        <v>126481.12274399999</v>
      </c>
      <c r="L89" s="470">
        <v>59.166957256920213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</row>
    <row r="90" spans="1:242">
      <c r="A90" s="174" t="s">
        <v>169</v>
      </c>
      <c r="B90" s="168">
        <v>10091956.875</v>
      </c>
      <c r="C90" s="169">
        <v>-1536829.1921570001</v>
      </c>
      <c r="D90" s="170">
        <v>8555127.6828429997</v>
      </c>
      <c r="E90" s="168">
        <v>0</v>
      </c>
      <c r="F90" s="168">
        <v>8555127.6828429997</v>
      </c>
      <c r="G90" s="169">
        <v>8055856.8228820004</v>
      </c>
      <c r="H90" s="171">
        <v>94.164074710862948</v>
      </c>
      <c r="I90" s="169">
        <v>7237134.7294446295</v>
      </c>
      <c r="J90" s="172">
        <v>84.594117092588135</v>
      </c>
      <c r="K90" s="471">
        <v>818722.09343737084</v>
      </c>
      <c r="L90" s="472">
        <v>9.5699576182748096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</row>
    <row r="91" spans="1:242" s="82" customFormat="1" ht="14.25" customHeight="1">
      <c r="A91" s="739" t="s">
        <v>197</v>
      </c>
      <c r="B91" s="739"/>
      <c r="C91" s="739"/>
      <c r="D91" s="739"/>
      <c r="E91" s="739"/>
      <c r="F91" s="739"/>
      <c r="G91" s="739"/>
      <c r="H91" s="739"/>
      <c r="I91" s="739"/>
      <c r="J91" s="739"/>
      <c r="K91" s="739"/>
      <c r="L91" s="739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</row>
    <row r="92" spans="1:242" ht="12.75" customHeight="1">
      <c r="A92" s="111" t="s">
        <v>183</v>
      </c>
      <c r="B92" s="130"/>
      <c r="C92" s="130"/>
      <c r="D92" s="130"/>
      <c r="E92" s="130"/>
      <c r="F92" s="130"/>
      <c r="G92" s="130"/>
      <c r="H92" s="130"/>
      <c r="I92" s="130"/>
      <c r="J92" s="130"/>
      <c r="K92" s="131"/>
      <c r="L92" s="132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</row>
    <row r="93" spans="1:242" ht="12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1"/>
      <c r="L93" s="132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</row>
    <row r="94" spans="1:242">
      <c r="A94" s="735" t="s">
        <v>52</v>
      </c>
      <c r="B94" s="735"/>
      <c r="C94" s="735"/>
      <c r="D94" s="735"/>
      <c r="E94" s="735"/>
      <c r="F94" s="735"/>
      <c r="G94" s="735"/>
      <c r="H94" s="735"/>
      <c r="I94" s="735"/>
      <c r="J94" s="735"/>
      <c r="K94" s="735"/>
      <c r="L94" s="73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</row>
    <row r="95" spans="1:242">
      <c r="A95" s="735" t="s">
        <v>103</v>
      </c>
      <c r="B95" s="735"/>
      <c r="C95" s="735"/>
      <c r="D95" s="735"/>
      <c r="E95" s="735"/>
      <c r="F95" s="735"/>
      <c r="G95" s="735"/>
      <c r="H95" s="735"/>
      <c r="I95" s="735"/>
      <c r="J95" s="735"/>
      <c r="K95" s="735"/>
      <c r="L95" s="73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</row>
    <row r="96" spans="1:242">
      <c r="A96" s="736" t="s">
        <v>190</v>
      </c>
      <c r="B96" s="736"/>
      <c r="C96" s="736"/>
      <c r="D96" s="736"/>
      <c r="E96" s="736"/>
      <c r="F96" s="736"/>
      <c r="G96" s="736"/>
      <c r="H96" s="736"/>
      <c r="I96" s="736"/>
      <c r="J96" s="736"/>
      <c r="K96" s="736"/>
      <c r="L96" s="736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</row>
    <row r="97" spans="1:242">
      <c r="A97" s="737" t="s">
        <v>1</v>
      </c>
      <c r="B97" s="737"/>
      <c r="C97" s="737"/>
      <c r="D97" s="737"/>
      <c r="E97" s="737"/>
      <c r="F97" s="737"/>
      <c r="G97" s="737"/>
      <c r="H97" s="737"/>
      <c r="I97" s="737"/>
      <c r="J97" s="737"/>
      <c r="K97" s="737"/>
      <c r="L97" s="737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</row>
    <row r="98" spans="1:242" ht="25.5">
      <c r="A98" s="175" t="s">
        <v>44</v>
      </c>
      <c r="B98" s="156" t="s">
        <v>69</v>
      </c>
      <c r="C98" s="156" t="s">
        <v>92</v>
      </c>
      <c r="D98" s="156" t="s">
        <v>70</v>
      </c>
      <c r="E98" s="156" t="s">
        <v>5</v>
      </c>
      <c r="F98" s="156" t="s">
        <v>6</v>
      </c>
      <c r="G98" s="156" t="s">
        <v>93</v>
      </c>
      <c r="H98" s="156" t="s">
        <v>7</v>
      </c>
      <c r="I98" s="156" t="s">
        <v>8</v>
      </c>
      <c r="J98" s="156" t="s">
        <v>9</v>
      </c>
      <c r="K98" s="156" t="s">
        <v>188</v>
      </c>
      <c r="L98" s="156" t="s">
        <v>189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</row>
    <row r="99" spans="1:242">
      <c r="A99" s="71" t="s">
        <v>32</v>
      </c>
      <c r="B99" s="25">
        <v>47994.557000000001</v>
      </c>
      <c r="C99" s="25">
        <v>-594.85911499999997</v>
      </c>
      <c r="D99" s="25">
        <v>47399.697885000001</v>
      </c>
      <c r="E99" s="25">
        <v>0</v>
      </c>
      <c r="F99" s="25">
        <v>47399.697885000001</v>
      </c>
      <c r="G99" s="25">
        <v>45415.072898999999</v>
      </c>
      <c r="H99" s="59">
        <v>95.813000768876094</v>
      </c>
      <c r="I99" s="25">
        <v>29767.777621000001</v>
      </c>
      <c r="J99" s="59">
        <v>62.801618890529355</v>
      </c>
      <c r="K99" s="479">
        <v>15647.295277999998</v>
      </c>
      <c r="L99" s="468">
        <v>33.011381878346754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</row>
    <row r="100" spans="1:242">
      <c r="A100" s="71" t="s">
        <v>33</v>
      </c>
      <c r="B100" s="25">
        <v>1965609.99</v>
      </c>
      <c r="C100" s="25">
        <v>142390.93479900001</v>
      </c>
      <c r="D100" s="25">
        <v>2108000.9247989999</v>
      </c>
      <c r="E100" s="25">
        <v>0</v>
      </c>
      <c r="F100" s="25">
        <v>2108000.9247989999</v>
      </c>
      <c r="G100" s="25">
        <v>1881004.9347930001</v>
      </c>
      <c r="H100" s="59">
        <v>89.2316940028077</v>
      </c>
      <c r="I100" s="25">
        <v>1646106.03278</v>
      </c>
      <c r="J100" s="59">
        <v>78.088487220989151</v>
      </c>
      <c r="K100" s="464">
        <v>234898.9020130001</v>
      </c>
      <c r="L100" s="462">
        <v>11.143206781818558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</row>
    <row r="101" spans="1:242">
      <c r="A101" s="71" t="s">
        <v>75</v>
      </c>
      <c r="B101" s="25">
        <v>30127.028999999999</v>
      </c>
      <c r="C101" s="25">
        <v>3864.6548419999999</v>
      </c>
      <c r="D101" s="25">
        <v>33991.683841999999</v>
      </c>
      <c r="E101" s="25">
        <v>0</v>
      </c>
      <c r="F101" s="25">
        <v>33991.683841999999</v>
      </c>
      <c r="G101" s="25">
        <v>29833.565891999999</v>
      </c>
      <c r="H101" s="59">
        <v>87.767249279771647</v>
      </c>
      <c r="I101" s="25">
        <v>22536.219652</v>
      </c>
      <c r="J101" s="59">
        <v>66.299215292636745</v>
      </c>
      <c r="K101" s="464">
        <v>7297.3462399999989</v>
      </c>
      <c r="L101" s="462">
        <v>21.468033987134891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</row>
    <row r="102" spans="1:242">
      <c r="A102" s="71" t="s">
        <v>34</v>
      </c>
      <c r="B102" s="25">
        <v>1615856.4380000001</v>
      </c>
      <c r="C102" s="25">
        <v>-237057.40956100001</v>
      </c>
      <c r="D102" s="25">
        <v>1378799.028439</v>
      </c>
      <c r="E102" s="25">
        <v>0</v>
      </c>
      <c r="F102" s="25">
        <v>1378799.028439</v>
      </c>
      <c r="G102" s="25">
        <v>873058.02204700001</v>
      </c>
      <c r="H102" s="59">
        <v>63.32017966646147</v>
      </c>
      <c r="I102" s="25">
        <v>514582.372638</v>
      </c>
      <c r="J102" s="59">
        <v>37.321057095650964</v>
      </c>
      <c r="K102" s="464">
        <v>358475.64940900001</v>
      </c>
      <c r="L102" s="462">
        <v>25.999122570810506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</row>
    <row r="103" spans="1:242">
      <c r="A103" s="71" t="s">
        <v>35</v>
      </c>
      <c r="B103" s="25">
        <v>958843.05500000005</v>
      </c>
      <c r="C103" s="25">
        <v>0</v>
      </c>
      <c r="D103" s="25">
        <v>958843.05500000005</v>
      </c>
      <c r="E103" s="25">
        <v>0</v>
      </c>
      <c r="F103" s="25">
        <v>958843.05500000005</v>
      </c>
      <c r="G103" s="25">
        <v>926280.55239800003</v>
      </c>
      <c r="H103" s="59">
        <v>96.603979928498305</v>
      </c>
      <c r="I103" s="25">
        <v>925034.37933100003</v>
      </c>
      <c r="J103" s="59">
        <v>96.47401360496896</v>
      </c>
      <c r="K103" s="464">
        <v>1246.1730669999961</v>
      </c>
      <c r="L103" s="462">
        <v>0.12996632352934923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</row>
    <row r="104" spans="1:242">
      <c r="A104" s="71" t="s">
        <v>36</v>
      </c>
      <c r="B104" s="25">
        <v>88703.767999999996</v>
      </c>
      <c r="C104" s="25">
        <v>-102.42643</v>
      </c>
      <c r="D104" s="25">
        <v>88601.341570000004</v>
      </c>
      <c r="E104" s="25">
        <v>0</v>
      </c>
      <c r="F104" s="25">
        <v>88601.341570000004</v>
      </c>
      <c r="G104" s="25">
        <v>79733.289015999995</v>
      </c>
      <c r="H104" s="59">
        <v>89.991062892660892</v>
      </c>
      <c r="I104" s="25">
        <v>41647.559977999997</v>
      </c>
      <c r="J104" s="59">
        <v>47.005563617900869</v>
      </c>
      <c r="K104" s="464">
        <v>38085.729037999998</v>
      </c>
      <c r="L104" s="462">
        <v>42.985499274760016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</row>
    <row r="105" spans="1:242">
      <c r="A105" s="71" t="s">
        <v>37</v>
      </c>
      <c r="B105" s="25">
        <v>302560.71000000002</v>
      </c>
      <c r="C105" s="25">
        <v>-22670.124230000001</v>
      </c>
      <c r="D105" s="25">
        <v>279890.58577000001</v>
      </c>
      <c r="E105" s="25">
        <v>0</v>
      </c>
      <c r="F105" s="25">
        <v>279890.58577000001</v>
      </c>
      <c r="G105" s="25">
        <v>227890.81752099999</v>
      </c>
      <c r="H105" s="59">
        <v>81.421394325948924</v>
      </c>
      <c r="I105" s="25">
        <v>133810.875294</v>
      </c>
      <c r="J105" s="59">
        <v>47.808280126991853</v>
      </c>
      <c r="K105" s="464">
        <v>94079.942226999992</v>
      </c>
      <c r="L105" s="462">
        <v>33.613114198957071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</row>
    <row r="106" spans="1:242">
      <c r="A106" s="71" t="s">
        <v>38</v>
      </c>
      <c r="B106" s="25">
        <v>23575.883000000002</v>
      </c>
      <c r="C106" s="25">
        <v>723.153862</v>
      </c>
      <c r="D106" s="25">
        <v>24299.036862000001</v>
      </c>
      <c r="E106" s="25">
        <v>0</v>
      </c>
      <c r="F106" s="25">
        <v>24299.036862000001</v>
      </c>
      <c r="G106" s="25">
        <v>21148.798669</v>
      </c>
      <c r="H106" s="59">
        <v>87.035542968674235</v>
      </c>
      <c r="I106" s="25">
        <v>14782.926778999999</v>
      </c>
      <c r="J106" s="59">
        <v>60.837500938641107</v>
      </c>
      <c r="K106" s="464">
        <v>6365.8718900000003</v>
      </c>
      <c r="L106" s="462">
        <v>26.198042030033115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</row>
    <row r="107" spans="1:242">
      <c r="A107" s="71" t="s">
        <v>39</v>
      </c>
      <c r="B107" s="25">
        <v>124244.969</v>
      </c>
      <c r="C107" s="25">
        <v>-4990.4064200000003</v>
      </c>
      <c r="D107" s="25">
        <v>119254.56258</v>
      </c>
      <c r="E107" s="25">
        <v>0</v>
      </c>
      <c r="F107" s="25">
        <v>119254.56258</v>
      </c>
      <c r="G107" s="25">
        <v>104974.155531</v>
      </c>
      <c r="H107" s="59">
        <v>88.025274052369923</v>
      </c>
      <c r="I107" s="25">
        <v>80354.032514999999</v>
      </c>
      <c r="J107" s="59">
        <v>67.380258479499091</v>
      </c>
      <c r="K107" s="464">
        <v>24620.123015999998</v>
      </c>
      <c r="L107" s="462">
        <v>20.645015572870836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</row>
    <row r="108" spans="1:242">
      <c r="A108" s="71" t="s">
        <v>82</v>
      </c>
      <c r="B108" s="25">
        <v>7493.97</v>
      </c>
      <c r="C108" s="25">
        <v>1644.798671</v>
      </c>
      <c r="D108" s="25">
        <v>9138.7686709999998</v>
      </c>
      <c r="E108" s="25">
        <v>0</v>
      </c>
      <c r="F108" s="25">
        <v>9138.7686709999998</v>
      </c>
      <c r="G108" s="25">
        <v>6839.4214229999998</v>
      </c>
      <c r="H108" s="59">
        <v>74.839638349786611</v>
      </c>
      <c r="I108" s="25">
        <v>6665.0041060000003</v>
      </c>
      <c r="J108" s="59">
        <v>72.931095489373945</v>
      </c>
      <c r="K108" s="464">
        <v>174.41731699999946</v>
      </c>
      <c r="L108" s="462">
        <v>1.9085428604126604</v>
      </c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</row>
    <row r="109" spans="1:242">
      <c r="A109" s="71" t="s">
        <v>83</v>
      </c>
      <c r="B109" s="25">
        <v>73797.89</v>
      </c>
      <c r="C109" s="25">
        <v>-239.60968</v>
      </c>
      <c r="D109" s="25">
        <v>73558.280320000005</v>
      </c>
      <c r="E109" s="25">
        <v>0</v>
      </c>
      <c r="F109" s="25">
        <v>73558.280320000005</v>
      </c>
      <c r="G109" s="25">
        <v>51294.294527999999</v>
      </c>
      <c r="H109" s="59">
        <v>69.732862574892778</v>
      </c>
      <c r="I109" s="25">
        <v>47766.444087999997</v>
      </c>
      <c r="J109" s="59">
        <v>64.936868942832831</v>
      </c>
      <c r="K109" s="464">
        <v>3527.850440000002</v>
      </c>
      <c r="L109" s="462">
        <v>4.7959936320599423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</row>
    <row r="110" spans="1:242">
      <c r="A110" s="71" t="s">
        <v>84</v>
      </c>
      <c r="B110" s="25">
        <v>224720.22399999999</v>
      </c>
      <c r="C110" s="25">
        <v>-184579.37931399999</v>
      </c>
      <c r="D110" s="25">
        <v>40140.844685999997</v>
      </c>
      <c r="E110" s="25">
        <v>0</v>
      </c>
      <c r="F110" s="25">
        <v>40140.844685999997</v>
      </c>
      <c r="G110" s="25">
        <v>39950.156726000001</v>
      </c>
      <c r="H110" s="59">
        <v>99.524952796854066</v>
      </c>
      <c r="I110" s="25">
        <v>39902.535844999999</v>
      </c>
      <c r="J110" s="59">
        <v>99.406318320244225</v>
      </c>
      <c r="K110" s="464">
        <v>47.620881000002555</v>
      </c>
      <c r="L110" s="462">
        <v>0.11863447660983423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</row>
    <row r="111" spans="1:242">
      <c r="A111" s="71" t="s">
        <v>40</v>
      </c>
      <c r="B111" s="25">
        <v>46440.525000000001</v>
      </c>
      <c r="C111" s="25">
        <v>230</v>
      </c>
      <c r="D111" s="25">
        <v>46670.525000000001</v>
      </c>
      <c r="E111" s="25">
        <v>0</v>
      </c>
      <c r="F111" s="25">
        <v>46670.525000000001</v>
      </c>
      <c r="G111" s="25">
        <v>45772.201128000001</v>
      </c>
      <c r="H111" s="59">
        <v>98.075179415701882</v>
      </c>
      <c r="I111" s="25">
        <v>27602.579675000001</v>
      </c>
      <c r="J111" s="59">
        <v>59.143495118171487</v>
      </c>
      <c r="K111" s="464">
        <v>18169.621453</v>
      </c>
      <c r="L111" s="462">
        <v>38.931684297530403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</row>
    <row r="112" spans="1:242">
      <c r="A112" s="71" t="s">
        <v>41</v>
      </c>
      <c r="B112" s="25">
        <v>9084.4680000000008</v>
      </c>
      <c r="C112" s="25">
        <v>867.56591600000002</v>
      </c>
      <c r="D112" s="25">
        <v>9952.0339160000003</v>
      </c>
      <c r="E112" s="25">
        <v>0</v>
      </c>
      <c r="F112" s="25">
        <v>9952.0339160000003</v>
      </c>
      <c r="G112" s="25">
        <v>9593.4664520000006</v>
      </c>
      <c r="H112" s="59">
        <v>96.397043388050292</v>
      </c>
      <c r="I112" s="25">
        <v>9100.3182589999997</v>
      </c>
      <c r="J112" s="59">
        <v>91.441793062715675</v>
      </c>
      <c r="K112" s="464">
        <v>493.1481930000009</v>
      </c>
      <c r="L112" s="462">
        <v>4.9552503253346112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</row>
    <row r="113" spans="1:242">
      <c r="A113" s="71" t="s">
        <v>102</v>
      </c>
      <c r="B113" s="25">
        <v>27263.735000000001</v>
      </c>
      <c r="C113" s="25">
        <v>0</v>
      </c>
      <c r="D113" s="25">
        <v>27263.735000000001</v>
      </c>
      <c r="E113" s="25">
        <v>0</v>
      </c>
      <c r="F113" s="25">
        <v>27263.735000000001</v>
      </c>
      <c r="G113" s="25">
        <v>26766.318664999999</v>
      </c>
      <c r="H113" s="59">
        <v>98.175538549652131</v>
      </c>
      <c r="I113" s="25">
        <v>22611.302301</v>
      </c>
      <c r="J113" s="59">
        <v>82.935453638322116</v>
      </c>
      <c r="K113" s="464">
        <v>4155.0163639999992</v>
      </c>
      <c r="L113" s="462">
        <v>15.24008491133001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</row>
    <row r="114" spans="1:242">
      <c r="A114" s="71" t="s">
        <v>86</v>
      </c>
      <c r="B114" s="25">
        <v>13658.017</v>
      </c>
      <c r="C114" s="25">
        <v>700</v>
      </c>
      <c r="D114" s="25">
        <v>14358.017</v>
      </c>
      <c r="E114" s="25">
        <v>0</v>
      </c>
      <c r="F114" s="25">
        <v>14358.017</v>
      </c>
      <c r="G114" s="25">
        <v>12804.729541999999</v>
      </c>
      <c r="H114" s="59">
        <v>89.18174105797479</v>
      </c>
      <c r="I114" s="25">
        <v>10185.453901999999</v>
      </c>
      <c r="J114" s="59">
        <v>70.939140843752995</v>
      </c>
      <c r="K114" s="464">
        <v>2619.2756399999998</v>
      </c>
      <c r="L114" s="462">
        <v>18.242600214221781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</row>
    <row r="115" spans="1:242">
      <c r="A115" s="71" t="s">
        <v>42</v>
      </c>
      <c r="B115" s="25">
        <v>140950.39600000001</v>
      </c>
      <c r="C115" s="25">
        <v>0</v>
      </c>
      <c r="D115" s="25">
        <v>140950.39600000001</v>
      </c>
      <c r="E115" s="25">
        <v>0</v>
      </c>
      <c r="F115" s="25">
        <v>140950.39600000001</v>
      </c>
      <c r="G115" s="25">
        <v>126096.067393</v>
      </c>
      <c r="H115" s="59">
        <v>89.461307645421584</v>
      </c>
      <c r="I115" s="25">
        <v>109651.64269399999</v>
      </c>
      <c r="J115" s="59">
        <v>77.794490690185796</v>
      </c>
      <c r="K115" s="464">
        <v>16444.42469900001</v>
      </c>
      <c r="L115" s="462">
        <v>11.666816955235806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</row>
    <row r="116" spans="1:242">
      <c r="A116" s="71" t="s">
        <v>87</v>
      </c>
      <c r="B116" s="25">
        <v>52430.633999999998</v>
      </c>
      <c r="C116" s="25">
        <v>201.876</v>
      </c>
      <c r="D116" s="25">
        <v>52632.51</v>
      </c>
      <c r="E116" s="25">
        <v>0</v>
      </c>
      <c r="F116" s="25">
        <v>52632.51</v>
      </c>
      <c r="G116" s="25">
        <v>47944.307557</v>
      </c>
      <c r="H116" s="59">
        <v>91.092572930684852</v>
      </c>
      <c r="I116" s="25">
        <v>41936.065904000003</v>
      </c>
      <c r="J116" s="59">
        <v>79.677115729422738</v>
      </c>
      <c r="K116" s="464">
        <v>6008.2416529999973</v>
      </c>
      <c r="L116" s="462">
        <v>11.415457201262104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</row>
    <row r="117" spans="1:242">
      <c r="A117" s="71" t="s">
        <v>88</v>
      </c>
      <c r="B117" s="25">
        <v>161765.845</v>
      </c>
      <c r="C117" s="25">
        <v>4043.0055769999999</v>
      </c>
      <c r="D117" s="25">
        <v>165808.850577</v>
      </c>
      <c r="E117" s="25">
        <v>0</v>
      </c>
      <c r="F117" s="25">
        <v>165808.850577</v>
      </c>
      <c r="G117" s="25">
        <v>102494.64288</v>
      </c>
      <c r="H117" s="59">
        <v>61.814940832969889</v>
      </c>
      <c r="I117" s="25">
        <v>55724.098927999999</v>
      </c>
      <c r="J117" s="59">
        <v>33.607433339104098</v>
      </c>
      <c r="K117" s="464">
        <v>46770.543952</v>
      </c>
      <c r="L117" s="462">
        <v>28.207507493865787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</row>
    <row r="118" spans="1:242">
      <c r="A118" s="71" t="s">
        <v>43</v>
      </c>
      <c r="B118" s="25">
        <v>278436.01</v>
      </c>
      <c r="C118" s="25">
        <v>0</v>
      </c>
      <c r="D118" s="25">
        <v>278436.01</v>
      </c>
      <c r="E118" s="25">
        <v>0</v>
      </c>
      <c r="F118" s="25">
        <v>278436.01</v>
      </c>
      <c r="G118" s="25">
        <v>271129.05034100002</v>
      </c>
      <c r="H118" s="59">
        <v>97.375713127407622</v>
      </c>
      <c r="I118" s="25">
        <v>226509.26812699999</v>
      </c>
      <c r="J118" s="59">
        <v>81.350565297570526</v>
      </c>
      <c r="K118" s="464">
        <v>44619.782214000035</v>
      </c>
      <c r="L118" s="462">
        <v>16.02514782983711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</row>
    <row r="119" spans="1:242">
      <c r="A119" s="174" t="s">
        <v>62</v>
      </c>
      <c r="B119" s="176">
        <v>6193558.1129999999</v>
      </c>
      <c r="C119" s="176">
        <v>-295568.22508300003</v>
      </c>
      <c r="D119" s="176">
        <v>5897989.8879169989</v>
      </c>
      <c r="E119" s="176">
        <v>0</v>
      </c>
      <c r="F119" s="176">
        <v>5897989.8879169989</v>
      </c>
      <c r="G119" s="176">
        <v>4930023.8654009998</v>
      </c>
      <c r="H119" s="177">
        <v>83.588204779749859</v>
      </c>
      <c r="I119" s="176">
        <v>4006276.8904169998</v>
      </c>
      <c r="J119" s="178">
        <v>67.926140372409179</v>
      </c>
      <c r="K119" s="480">
        <v>923746.97498399997</v>
      </c>
      <c r="L119" s="481">
        <v>15.662064407340667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</row>
    <row r="120" spans="1:242" ht="15" customHeight="1">
      <c r="A120" s="739" t="s">
        <v>197</v>
      </c>
      <c r="B120" s="739"/>
      <c r="C120" s="739"/>
      <c r="D120" s="739"/>
      <c r="E120" s="739"/>
      <c r="F120" s="739"/>
      <c r="G120" s="739"/>
      <c r="H120" s="739"/>
      <c r="I120" s="739"/>
      <c r="J120" s="739"/>
      <c r="K120" s="739"/>
      <c r="L120" s="739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</row>
    <row r="121" spans="1:242" ht="12.75" customHeight="1">
      <c r="A121" s="111" t="s">
        <v>183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11"/>
      <c r="L121" s="9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</row>
    <row r="122" spans="1:242" ht="12.75" customHeight="1">
      <c r="A122" s="130"/>
      <c r="B122" s="88"/>
      <c r="C122" s="88"/>
      <c r="D122" s="88"/>
      <c r="E122" s="88"/>
      <c r="F122" s="88"/>
      <c r="G122" s="88"/>
      <c r="H122" s="88"/>
      <c r="I122" s="88"/>
      <c r="J122" s="88"/>
      <c r="K122" s="11"/>
      <c r="L122" s="9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</row>
    <row r="123" spans="1:242">
      <c r="A123" s="735" t="s">
        <v>16</v>
      </c>
      <c r="B123" s="735"/>
      <c r="C123" s="735"/>
      <c r="D123" s="735"/>
      <c r="E123" s="735"/>
      <c r="F123" s="735"/>
      <c r="G123" s="735"/>
      <c r="H123" s="735"/>
      <c r="I123" s="735"/>
      <c r="J123" s="735"/>
      <c r="K123" s="735"/>
      <c r="L123" s="735"/>
      <c r="M123" s="1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</row>
    <row r="124" spans="1:242">
      <c r="A124" s="735" t="s">
        <v>103</v>
      </c>
      <c r="B124" s="735"/>
      <c r="C124" s="735"/>
      <c r="D124" s="735"/>
      <c r="E124" s="735"/>
      <c r="F124" s="735"/>
      <c r="G124" s="735"/>
      <c r="H124" s="735"/>
      <c r="I124" s="735"/>
      <c r="J124" s="735"/>
      <c r="K124" s="735"/>
      <c r="L124" s="735"/>
      <c r="M124" s="1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</row>
    <row r="125" spans="1:242" ht="14.25" customHeight="1">
      <c r="A125" s="736" t="s">
        <v>190</v>
      </c>
      <c r="B125" s="736"/>
      <c r="C125" s="736"/>
      <c r="D125" s="736"/>
      <c r="E125" s="736"/>
      <c r="F125" s="736"/>
      <c r="G125" s="736"/>
      <c r="H125" s="736"/>
      <c r="I125" s="736"/>
      <c r="J125" s="736"/>
      <c r="K125" s="736"/>
      <c r="L125" s="736"/>
      <c r="M125" s="1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</row>
    <row r="126" spans="1:242" ht="13.5" customHeight="1">
      <c r="A126" s="737" t="s">
        <v>1</v>
      </c>
      <c r="B126" s="737"/>
      <c r="C126" s="737"/>
      <c r="D126" s="737"/>
      <c r="E126" s="737"/>
      <c r="F126" s="737"/>
      <c r="G126" s="737"/>
      <c r="H126" s="737"/>
      <c r="I126" s="737"/>
      <c r="J126" s="737"/>
      <c r="K126" s="737"/>
      <c r="L126" s="737"/>
      <c r="M126" s="1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</row>
    <row r="127" spans="1:242" ht="25.5">
      <c r="A127" s="164" t="s">
        <v>16</v>
      </c>
      <c r="B127" s="156" t="s">
        <v>69</v>
      </c>
      <c r="C127" s="156" t="s">
        <v>92</v>
      </c>
      <c r="D127" s="156" t="s">
        <v>70</v>
      </c>
      <c r="E127" s="156" t="s">
        <v>5</v>
      </c>
      <c r="F127" s="156" t="s">
        <v>6</v>
      </c>
      <c r="G127" s="156" t="s">
        <v>93</v>
      </c>
      <c r="H127" s="156" t="s">
        <v>7</v>
      </c>
      <c r="I127" s="156" t="s">
        <v>8</v>
      </c>
      <c r="J127" s="156" t="s">
        <v>9</v>
      </c>
      <c r="K127" s="156" t="s">
        <v>188</v>
      </c>
      <c r="L127" s="156" t="s">
        <v>189</v>
      </c>
      <c r="M127" s="1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</row>
    <row r="128" spans="1:242">
      <c r="A128" s="24" t="s">
        <v>104</v>
      </c>
      <c r="B128" s="25">
        <v>49428.262999999999</v>
      </c>
      <c r="C128" s="25">
        <v>-6180.0613999999996</v>
      </c>
      <c r="D128" s="25">
        <v>43248.2016</v>
      </c>
      <c r="E128" s="25">
        <v>0</v>
      </c>
      <c r="F128" s="25">
        <v>43248.2016</v>
      </c>
      <c r="G128" s="25">
        <v>37946.145491000003</v>
      </c>
      <c r="H128" s="59">
        <v>87.740400958082844</v>
      </c>
      <c r="I128" s="25">
        <v>13429.40433193</v>
      </c>
      <c r="J128" s="59">
        <v>31.051937040383205</v>
      </c>
      <c r="K128" s="479">
        <v>24516.741159070003</v>
      </c>
      <c r="L128" s="468">
        <v>56.68846391769965</v>
      </c>
      <c r="M128" s="130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</row>
    <row r="129" spans="1:242">
      <c r="A129" s="24" t="s">
        <v>17</v>
      </c>
      <c r="B129" s="25">
        <v>27436.685000000001</v>
      </c>
      <c r="C129" s="25">
        <v>-761.39133300000003</v>
      </c>
      <c r="D129" s="25">
        <v>26675.293667000002</v>
      </c>
      <c r="E129" s="25">
        <v>0</v>
      </c>
      <c r="F129" s="25">
        <v>26675.293667000002</v>
      </c>
      <c r="G129" s="25">
        <v>25696.463857999999</v>
      </c>
      <c r="H129" s="59">
        <v>96.33057532104732</v>
      </c>
      <c r="I129" s="25">
        <v>11563.344139999999</v>
      </c>
      <c r="J129" s="59">
        <v>43.348516737437123</v>
      </c>
      <c r="K129" s="464">
        <v>14133.119718</v>
      </c>
      <c r="L129" s="462">
        <v>52.98205858361019</v>
      </c>
      <c r="M129" s="130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</row>
    <row r="130" spans="1:242">
      <c r="A130" s="24" t="s">
        <v>170</v>
      </c>
      <c r="B130" s="25">
        <v>39532.313000000002</v>
      </c>
      <c r="C130" s="25">
        <v>-6240.0605580000001</v>
      </c>
      <c r="D130" s="25">
        <v>33292.252441999997</v>
      </c>
      <c r="E130" s="25">
        <v>0</v>
      </c>
      <c r="F130" s="25">
        <v>33292.252441999997</v>
      </c>
      <c r="G130" s="25">
        <v>30628.426783999999</v>
      </c>
      <c r="H130" s="59">
        <v>91.998661963047482</v>
      </c>
      <c r="I130" s="25">
        <v>12740.615006</v>
      </c>
      <c r="J130" s="59">
        <v>38.269008767718631</v>
      </c>
      <c r="K130" s="464">
        <v>17887.811777999999</v>
      </c>
      <c r="L130" s="462">
        <v>53.729653195328851</v>
      </c>
      <c r="M130" s="130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</row>
    <row r="131" spans="1:242">
      <c r="A131" s="24" t="s">
        <v>171</v>
      </c>
      <c r="B131" s="25">
        <v>96221.221999999994</v>
      </c>
      <c r="C131" s="25">
        <v>-2674.136305</v>
      </c>
      <c r="D131" s="25">
        <v>93547.085695000002</v>
      </c>
      <c r="E131" s="25">
        <v>0</v>
      </c>
      <c r="F131" s="25">
        <v>93547.085695000002</v>
      </c>
      <c r="G131" s="25">
        <v>91792.755680000002</v>
      </c>
      <c r="H131" s="59">
        <v>98.124655619182192</v>
      </c>
      <c r="I131" s="25">
        <v>44367.293342999998</v>
      </c>
      <c r="J131" s="59">
        <v>47.427766470090461</v>
      </c>
      <c r="K131" s="464">
        <v>47425.462337000004</v>
      </c>
      <c r="L131" s="462">
        <v>50.696889149091739</v>
      </c>
      <c r="M131" s="130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</row>
    <row r="132" spans="1:242">
      <c r="A132" s="24" t="s">
        <v>18</v>
      </c>
      <c r="B132" s="25">
        <v>103722.18399999999</v>
      </c>
      <c r="C132" s="25">
        <v>-5563.5307320000002</v>
      </c>
      <c r="D132" s="25">
        <v>98158.653267999995</v>
      </c>
      <c r="E132" s="25">
        <v>0</v>
      </c>
      <c r="F132" s="25">
        <v>98158.653267999995</v>
      </c>
      <c r="G132" s="25">
        <v>97234.750260999994</v>
      </c>
      <c r="H132" s="59">
        <v>99.058765604212709</v>
      </c>
      <c r="I132" s="25">
        <v>29406.217439</v>
      </c>
      <c r="J132" s="59">
        <v>29.957845243366343</v>
      </c>
      <c r="K132" s="464">
        <v>67828.532821999994</v>
      </c>
      <c r="L132" s="462">
        <v>69.100920360846359</v>
      </c>
      <c r="M132" s="130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</row>
    <row r="133" spans="1:242">
      <c r="A133" s="24" t="s">
        <v>19</v>
      </c>
      <c r="B133" s="25">
        <v>55533.146999999997</v>
      </c>
      <c r="C133" s="25">
        <v>-6308.9281170000004</v>
      </c>
      <c r="D133" s="25">
        <v>49224.218883000001</v>
      </c>
      <c r="E133" s="25">
        <v>0</v>
      </c>
      <c r="F133" s="25">
        <v>49224.218883000001</v>
      </c>
      <c r="G133" s="25">
        <v>44897.506282000002</v>
      </c>
      <c r="H133" s="59">
        <v>91.210195511107912</v>
      </c>
      <c r="I133" s="25">
        <v>21793.977595</v>
      </c>
      <c r="J133" s="59">
        <v>44.274907940746893</v>
      </c>
      <c r="K133" s="464">
        <v>23103.528687000002</v>
      </c>
      <c r="L133" s="462">
        <v>46.93528757036102</v>
      </c>
      <c r="M133" s="130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</row>
    <row r="134" spans="1:242">
      <c r="A134" s="24" t="s">
        <v>20</v>
      </c>
      <c r="B134" s="25">
        <v>103416.492</v>
      </c>
      <c r="C134" s="25">
        <v>-6314.9780700000001</v>
      </c>
      <c r="D134" s="25">
        <v>97101.513930000001</v>
      </c>
      <c r="E134" s="25">
        <v>0</v>
      </c>
      <c r="F134" s="25">
        <v>97101.513930000001</v>
      </c>
      <c r="G134" s="25">
        <v>92458.894174999994</v>
      </c>
      <c r="H134" s="59">
        <v>95.218797764217314</v>
      </c>
      <c r="I134" s="25">
        <v>32943.683048999999</v>
      </c>
      <c r="J134" s="59">
        <v>33.927053982648445</v>
      </c>
      <c r="K134" s="464">
        <v>59515.211125999995</v>
      </c>
      <c r="L134" s="462">
        <v>61.291743781568861</v>
      </c>
      <c r="M134" s="130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</row>
    <row r="135" spans="1:242">
      <c r="A135" s="24" t="s">
        <v>21</v>
      </c>
      <c r="B135" s="25">
        <v>173647.75099999999</v>
      </c>
      <c r="C135" s="25">
        <v>1456.2886120000001</v>
      </c>
      <c r="D135" s="25">
        <v>175104.03961199999</v>
      </c>
      <c r="E135" s="25">
        <v>0</v>
      </c>
      <c r="F135" s="25">
        <v>175104.03961199999</v>
      </c>
      <c r="G135" s="25">
        <v>169325.483148</v>
      </c>
      <c r="H135" s="59">
        <v>96.699929666497539</v>
      </c>
      <c r="I135" s="25">
        <v>67004.895189999996</v>
      </c>
      <c r="J135" s="59">
        <v>38.265762079773346</v>
      </c>
      <c r="K135" s="464">
        <v>102320.587958</v>
      </c>
      <c r="L135" s="462">
        <v>58.434167586724193</v>
      </c>
      <c r="M135" s="130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</row>
    <row r="136" spans="1:242">
      <c r="A136" s="24" t="s">
        <v>22</v>
      </c>
      <c r="B136" s="25">
        <v>51318.875</v>
      </c>
      <c r="C136" s="25">
        <v>-891.63859600000001</v>
      </c>
      <c r="D136" s="25">
        <v>50427.236404000003</v>
      </c>
      <c r="E136" s="25">
        <v>0</v>
      </c>
      <c r="F136" s="25">
        <v>50427.236404000003</v>
      </c>
      <c r="G136" s="25">
        <v>48351.997137999999</v>
      </c>
      <c r="H136" s="59">
        <v>95.884685709575407</v>
      </c>
      <c r="I136" s="25">
        <v>25460.099435</v>
      </c>
      <c r="J136" s="59">
        <v>50.488785923196957</v>
      </c>
      <c r="K136" s="464">
        <v>22891.897702999999</v>
      </c>
      <c r="L136" s="462">
        <v>45.395899786378465</v>
      </c>
      <c r="M136" s="130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</row>
    <row r="137" spans="1:242">
      <c r="A137" s="24" t="s">
        <v>172</v>
      </c>
      <c r="B137" s="25">
        <v>91965.850999999995</v>
      </c>
      <c r="C137" s="25">
        <v>-9866.0196940000005</v>
      </c>
      <c r="D137" s="25">
        <v>82099.831305999993</v>
      </c>
      <c r="E137" s="25">
        <v>0</v>
      </c>
      <c r="F137" s="25">
        <v>82099.831305999993</v>
      </c>
      <c r="G137" s="25">
        <v>81253.691892000003</v>
      </c>
      <c r="H137" s="59">
        <v>98.9693774024379</v>
      </c>
      <c r="I137" s="25">
        <v>45734.326307000003</v>
      </c>
      <c r="J137" s="59">
        <v>55.705749426622333</v>
      </c>
      <c r="K137" s="464">
        <v>35519.365585</v>
      </c>
      <c r="L137" s="462">
        <v>43.263627975815567</v>
      </c>
      <c r="M137" s="130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</row>
    <row r="138" spans="1:242">
      <c r="A138" s="24" t="s">
        <v>23</v>
      </c>
      <c r="B138" s="25">
        <v>96644.226999999999</v>
      </c>
      <c r="C138" s="25">
        <v>1600</v>
      </c>
      <c r="D138" s="25">
        <v>98244.226999999999</v>
      </c>
      <c r="E138" s="25">
        <v>0</v>
      </c>
      <c r="F138" s="25">
        <v>98244.226999999999</v>
      </c>
      <c r="G138" s="25">
        <v>68028.034050000002</v>
      </c>
      <c r="H138" s="59">
        <v>69.243797958733992</v>
      </c>
      <c r="I138" s="25">
        <v>45411.547255539997</v>
      </c>
      <c r="J138" s="59">
        <v>46.223120321909605</v>
      </c>
      <c r="K138" s="464">
        <v>22616.486794460005</v>
      </c>
      <c r="L138" s="462">
        <v>23.020677636824406</v>
      </c>
      <c r="M138" s="130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</row>
    <row r="139" spans="1:242">
      <c r="A139" s="24" t="s">
        <v>24</v>
      </c>
      <c r="B139" s="25">
        <v>37649.430999999997</v>
      </c>
      <c r="C139" s="25">
        <v>-2992.868571</v>
      </c>
      <c r="D139" s="25">
        <v>34656.562428999998</v>
      </c>
      <c r="E139" s="25">
        <v>0</v>
      </c>
      <c r="F139" s="25">
        <v>34656.562428999998</v>
      </c>
      <c r="G139" s="25">
        <v>33878.663746999999</v>
      </c>
      <c r="H139" s="59">
        <v>97.755407266391003</v>
      </c>
      <c r="I139" s="25">
        <v>21300.289572000001</v>
      </c>
      <c r="J139" s="59">
        <v>61.461056951731294</v>
      </c>
      <c r="K139" s="464">
        <v>12578.374174999997</v>
      </c>
      <c r="L139" s="462">
        <v>36.294350314659702</v>
      </c>
      <c r="M139" s="130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</row>
    <row r="140" spans="1:242">
      <c r="A140" s="24" t="s">
        <v>25</v>
      </c>
      <c r="B140" s="25">
        <v>33564.756000000001</v>
      </c>
      <c r="C140" s="25">
        <v>8464.2436519999992</v>
      </c>
      <c r="D140" s="25">
        <v>42028.999651999999</v>
      </c>
      <c r="E140" s="25">
        <v>0</v>
      </c>
      <c r="F140" s="25">
        <v>42028.999651999999</v>
      </c>
      <c r="G140" s="25">
        <v>41739.354227999997</v>
      </c>
      <c r="H140" s="59">
        <v>99.310843878278661</v>
      </c>
      <c r="I140" s="25">
        <v>7733.244111</v>
      </c>
      <c r="J140" s="59">
        <v>18.399781519977253</v>
      </c>
      <c r="K140" s="464">
        <v>34006.110116999997</v>
      </c>
      <c r="L140" s="462">
        <v>80.911062358301393</v>
      </c>
      <c r="M140" s="130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</row>
    <row r="141" spans="1:242">
      <c r="A141" s="24" t="s">
        <v>105</v>
      </c>
      <c r="B141" s="25">
        <v>41664.51</v>
      </c>
      <c r="C141" s="25">
        <v>-3349.566018</v>
      </c>
      <c r="D141" s="25">
        <v>38314.943981999997</v>
      </c>
      <c r="E141" s="25">
        <v>0</v>
      </c>
      <c r="F141" s="25">
        <v>38314.943981999997</v>
      </c>
      <c r="G141" s="25">
        <v>37430.228578000002</v>
      </c>
      <c r="H141" s="59">
        <v>97.690939064361856</v>
      </c>
      <c r="I141" s="25">
        <v>15119.919474</v>
      </c>
      <c r="J141" s="59">
        <v>39.462199086349173</v>
      </c>
      <c r="K141" s="464">
        <v>22310.309104</v>
      </c>
      <c r="L141" s="462">
        <v>58.22873997801269</v>
      </c>
      <c r="M141" s="130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</row>
    <row r="142" spans="1:242">
      <c r="A142" s="24" t="s">
        <v>26</v>
      </c>
      <c r="B142" s="25">
        <v>32094.467000000001</v>
      </c>
      <c r="C142" s="25">
        <v>-772.38874399999997</v>
      </c>
      <c r="D142" s="25">
        <v>31322.078256000001</v>
      </c>
      <c r="E142" s="25">
        <v>0</v>
      </c>
      <c r="F142" s="25">
        <v>31322.078256000001</v>
      </c>
      <c r="G142" s="25">
        <v>30130.18443094</v>
      </c>
      <c r="H142" s="59">
        <v>96.194716661779339</v>
      </c>
      <c r="I142" s="25">
        <v>14442.22155244</v>
      </c>
      <c r="J142" s="59">
        <v>46.108758922066343</v>
      </c>
      <c r="K142" s="464">
        <v>15687.9628785</v>
      </c>
      <c r="L142" s="462">
        <v>50.085957739713017</v>
      </c>
      <c r="M142" s="130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</row>
    <row r="143" spans="1:242">
      <c r="A143" s="24" t="s">
        <v>27</v>
      </c>
      <c r="B143" s="25">
        <v>38969.650999999998</v>
      </c>
      <c r="C143" s="25">
        <v>-1411.989331</v>
      </c>
      <c r="D143" s="25">
        <v>37557.661669000001</v>
      </c>
      <c r="E143" s="25">
        <v>0</v>
      </c>
      <c r="F143" s="25">
        <v>37557.661669000001</v>
      </c>
      <c r="G143" s="25">
        <v>35092.455299199995</v>
      </c>
      <c r="H143" s="59">
        <v>93.436209124183094</v>
      </c>
      <c r="I143" s="25">
        <v>14668.266274</v>
      </c>
      <c r="J143" s="59">
        <v>39.055323526989298</v>
      </c>
      <c r="K143" s="464">
        <v>20424.189025199994</v>
      </c>
      <c r="L143" s="462">
        <v>54.380885597193782</v>
      </c>
      <c r="M143" s="130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</row>
    <row r="144" spans="1:242">
      <c r="A144" s="24" t="s">
        <v>28</v>
      </c>
      <c r="B144" s="25">
        <v>32436.561000000002</v>
      </c>
      <c r="C144" s="25">
        <v>-1437.9222890000001</v>
      </c>
      <c r="D144" s="25">
        <v>30998.638711</v>
      </c>
      <c r="E144" s="25">
        <v>0</v>
      </c>
      <c r="F144" s="25">
        <v>30998.638711</v>
      </c>
      <c r="G144" s="25">
        <v>28866.537559</v>
      </c>
      <c r="H144" s="59">
        <v>93.12195231578535</v>
      </c>
      <c r="I144" s="25">
        <v>16652.63881</v>
      </c>
      <c r="J144" s="59">
        <v>53.720548715872283</v>
      </c>
      <c r="K144" s="464">
        <v>12213.898749</v>
      </c>
      <c r="L144" s="462">
        <v>39.401403599913074</v>
      </c>
      <c r="M144" s="130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</row>
    <row r="145" spans="1:242">
      <c r="A145" s="24" t="s">
        <v>29</v>
      </c>
      <c r="B145" s="25">
        <v>128080.107</v>
      </c>
      <c r="C145" s="25">
        <v>-16451.678728999999</v>
      </c>
      <c r="D145" s="25">
        <v>111628.428271</v>
      </c>
      <c r="E145" s="25">
        <v>0</v>
      </c>
      <c r="F145" s="25">
        <v>111628.428271</v>
      </c>
      <c r="G145" s="25">
        <v>102028.67149891</v>
      </c>
      <c r="H145" s="59">
        <v>91.400258051842584</v>
      </c>
      <c r="I145" s="25">
        <v>47260.186896699997</v>
      </c>
      <c r="J145" s="59">
        <v>42.337053050649949</v>
      </c>
      <c r="K145" s="464">
        <v>54768.484602210003</v>
      </c>
      <c r="L145" s="462">
        <v>49.063205001192635</v>
      </c>
      <c r="M145" s="130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</row>
    <row r="146" spans="1:242">
      <c r="A146" s="24" t="s">
        <v>106</v>
      </c>
      <c r="B146" s="25">
        <v>208421.11600000001</v>
      </c>
      <c r="C146" s="25">
        <v>-7734.1091299999998</v>
      </c>
      <c r="D146" s="25">
        <v>200687.00687000001</v>
      </c>
      <c r="E146" s="25">
        <v>0</v>
      </c>
      <c r="F146" s="25">
        <v>200687.00687000001</v>
      </c>
      <c r="G146" s="25">
        <v>195482.96159299999</v>
      </c>
      <c r="H146" s="59">
        <v>97.406884801281109</v>
      </c>
      <c r="I146" s="25">
        <v>57712.932567000003</v>
      </c>
      <c r="J146" s="59">
        <v>28.757682655751093</v>
      </c>
      <c r="K146" s="464">
        <v>137770.02902599997</v>
      </c>
      <c r="L146" s="462">
        <v>68.649202145529998</v>
      </c>
      <c r="M146" s="130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</row>
    <row r="147" spans="1:242">
      <c r="A147" s="24" t="s">
        <v>30</v>
      </c>
      <c r="B147" s="25">
        <v>39483.038</v>
      </c>
      <c r="C147" s="25">
        <v>-5778.297133</v>
      </c>
      <c r="D147" s="25">
        <v>33704.740867</v>
      </c>
      <c r="E147" s="25">
        <v>0</v>
      </c>
      <c r="F147" s="25">
        <v>33704.740867</v>
      </c>
      <c r="G147" s="25">
        <v>33261.698166000002</v>
      </c>
      <c r="H147" s="59">
        <v>98.685518150849276</v>
      </c>
      <c r="I147" s="25">
        <v>16692.617494999999</v>
      </c>
      <c r="J147" s="59">
        <v>49.526022350593379</v>
      </c>
      <c r="K147" s="464">
        <v>16569.080671000003</v>
      </c>
      <c r="L147" s="462">
        <v>49.159495800255911</v>
      </c>
      <c r="M147" s="130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</row>
    <row r="148" spans="1:242">
      <c r="A148" s="179" t="s">
        <v>122</v>
      </c>
      <c r="B148" s="176">
        <v>1481230.6469999999</v>
      </c>
      <c r="C148" s="176">
        <v>-73209.032485999996</v>
      </c>
      <c r="D148" s="176">
        <v>1408021.6145140002</v>
      </c>
      <c r="E148" s="176">
        <v>0</v>
      </c>
      <c r="F148" s="176">
        <v>1408021.6145140002</v>
      </c>
      <c r="G148" s="176">
        <v>1325524.90385905</v>
      </c>
      <c r="H148" s="171">
        <v>94.140948561828353</v>
      </c>
      <c r="I148" s="176">
        <v>561437.71984360996</v>
      </c>
      <c r="J148" s="180">
        <v>39.874225939166323</v>
      </c>
      <c r="K148" s="480">
        <v>764087.18401544006</v>
      </c>
      <c r="L148" s="481">
        <v>54.266722622662023</v>
      </c>
      <c r="M148" s="130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</row>
    <row r="149" spans="1:242" ht="12.75" customHeight="1">
      <c r="A149" s="734" t="s">
        <v>197</v>
      </c>
      <c r="B149" s="734"/>
      <c r="C149" s="734"/>
      <c r="D149" s="734"/>
      <c r="E149" s="734"/>
      <c r="F149" s="734"/>
      <c r="G149" s="734"/>
      <c r="H149" s="734"/>
      <c r="I149" s="734"/>
      <c r="J149" s="734"/>
      <c r="K149" s="734"/>
      <c r="L149" s="734"/>
      <c r="M149" s="130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</row>
    <row r="150" spans="1:242">
      <c r="A150" s="111" t="s">
        <v>183</v>
      </c>
      <c r="B150" s="15"/>
      <c r="C150" s="15"/>
      <c r="D150" s="15"/>
      <c r="E150" s="15"/>
      <c r="F150" s="15"/>
      <c r="H150" s="15"/>
      <c r="J150" s="15"/>
      <c r="K150" s="148"/>
      <c r="L150" s="149"/>
      <c r="M150" s="94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</row>
    <row r="151" spans="1:242">
      <c r="A151" s="130"/>
      <c r="B151" s="15"/>
      <c r="C151" s="15"/>
      <c r="D151" s="15"/>
      <c r="E151" s="15"/>
      <c r="F151" s="15"/>
      <c r="H151" s="15"/>
      <c r="J151" s="15"/>
      <c r="K151" s="148"/>
      <c r="L151" s="149"/>
      <c r="M151" s="94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</row>
    <row r="152" spans="1:242">
      <c r="A152" s="738" t="s">
        <v>98</v>
      </c>
      <c r="B152" s="738"/>
      <c r="C152" s="738"/>
      <c r="D152" s="738"/>
      <c r="E152" s="738"/>
      <c r="F152" s="738"/>
      <c r="G152" s="738"/>
      <c r="H152" s="738"/>
      <c r="I152" s="738"/>
      <c r="J152" s="738"/>
      <c r="K152" s="738"/>
      <c r="L152" s="73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</row>
    <row r="153" spans="1:242">
      <c r="A153" s="738" t="s">
        <v>97</v>
      </c>
      <c r="B153" s="738"/>
      <c r="C153" s="738"/>
      <c r="D153" s="738"/>
      <c r="E153" s="738"/>
      <c r="F153" s="738"/>
      <c r="G153" s="738"/>
      <c r="H153" s="738"/>
      <c r="I153" s="738"/>
      <c r="J153" s="738"/>
      <c r="K153" s="738"/>
      <c r="L153" s="73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</row>
    <row r="154" spans="1:242">
      <c r="A154" s="735" t="s">
        <v>190</v>
      </c>
      <c r="B154" s="735"/>
      <c r="C154" s="735"/>
      <c r="D154" s="735"/>
      <c r="E154" s="735"/>
      <c r="F154" s="735"/>
      <c r="G154" s="735"/>
      <c r="H154" s="735"/>
      <c r="I154" s="735"/>
      <c r="J154" s="735"/>
      <c r="K154" s="735"/>
      <c r="L154" s="73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</row>
    <row r="155" spans="1:242" ht="12.75" customHeight="1">
      <c r="A155" s="737" t="s">
        <v>81</v>
      </c>
      <c r="B155" s="737"/>
      <c r="C155" s="737"/>
      <c r="D155" s="737"/>
      <c r="E155" s="737"/>
      <c r="F155" s="737"/>
      <c r="G155" s="737"/>
      <c r="H155" s="737"/>
      <c r="I155" s="737"/>
      <c r="J155" s="737"/>
      <c r="K155" s="737"/>
      <c r="L155" s="737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</row>
    <row r="156" spans="1:242" ht="25.5">
      <c r="A156" s="164" t="s">
        <v>78</v>
      </c>
      <c r="B156" s="156" t="s">
        <v>69</v>
      </c>
      <c r="C156" s="156" t="s">
        <v>92</v>
      </c>
      <c r="D156" s="156" t="s">
        <v>70</v>
      </c>
      <c r="E156" s="156" t="s">
        <v>5</v>
      </c>
      <c r="F156" s="156" t="s">
        <v>6</v>
      </c>
      <c r="G156" s="156" t="s">
        <v>93</v>
      </c>
      <c r="H156" s="156" t="s">
        <v>7</v>
      </c>
      <c r="I156" s="156" t="s">
        <v>8</v>
      </c>
      <c r="J156" s="156" t="s">
        <v>9</v>
      </c>
      <c r="K156" s="156" t="s">
        <v>188</v>
      </c>
      <c r="L156" s="156" t="s">
        <v>189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</row>
    <row r="157" spans="1:242">
      <c r="A157" s="150" t="s">
        <v>65</v>
      </c>
      <c r="B157" s="25">
        <v>27870.817999999999</v>
      </c>
      <c r="C157" s="25">
        <v>-1123.2301769999999</v>
      </c>
      <c r="D157" s="25">
        <v>26747.587823000002</v>
      </c>
      <c r="E157" s="25">
        <v>0</v>
      </c>
      <c r="F157" s="25">
        <v>26747.587823000002</v>
      </c>
      <c r="G157" s="25">
        <v>22832.164419000001</v>
      </c>
      <c r="H157" s="59">
        <v>85.36158314570271</v>
      </c>
      <c r="I157" s="25">
        <v>13917.288355500001</v>
      </c>
      <c r="J157" s="59">
        <v>52.031938160541912</v>
      </c>
      <c r="K157" s="479">
        <v>8914.8760634999999</v>
      </c>
      <c r="L157" s="469">
        <v>33.329644985160797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</row>
    <row r="158" spans="1:242">
      <c r="A158" s="24" t="s">
        <v>95</v>
      </c>
      <c r="B158" s="25">
        <v>14225.041999999999</v>
      </c>
      <c r="C158" s="25">
        <v>-3214.561749</v>
      </c>
      <c r="D158" s="25">
        <v>11010.480251000001</v>
      </c>
      <c r="E158" s="25">
        <v>0</v>
      </c>
      <c r="F158" s="25">
        <v>11010.480251000001</v>
      </c>
      <c r="G158" s="25">
        <v>10659.98348628</v>
      </c>
      <c r="H158" s="59">
        <v>96.816698665908191</v>
      </c>
      <c r="I158" s="25">
        <v>9407.1942090299981</v>
      </c>
      <c r="J158" s="59">
        <v>85.438545772566215</v>
      </c>
      <c r="K158" s="464">
        <v>1252.7892772500018</v>
      </c>
      <c r="L158" s="470">
        <v>11.37815289334196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</row>
    <row r="159" spans="1:242">
      <c r="A159" s="151" t="s">
        <v>10</v>
      </c>
      <c r="B159" s="181">
        <v>42095.86</v>
      </c>
      <c r="C159" s="181">
        <v>-4337.7919259999999</v>
      </c>
      <c r="D159" s="181">
        <v>37758.068074000003</v>
      </c>
      <c r="E159" s="181">
        <v>0</v>
      </c>
      <c r="F159" s="181">
        <v>37758.068074000003</v>
      </c>
      <c r="G159" s="181">
        <v>33492.147905279999</v>
      </c>
      <c r="H159" s="182">
        <v>88.701963881310192</v>
      </c>
      <c r="I159" s="181">
        <v>23324.482564529997</v>
      </c>
      <c r="J159" s="182">
        <v>61.773506310803839</v>
      </c>
      <c r="K159" s="181">
        <v>10167.665340750002</v>
      </c>
      <c r="L159" s="182">
        <v>26.928457570506371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</row>
    <row r="160" spans="1:242">
      <c r="A160" s="24" t="s">
        <v>96</v>
      </c>
      <c r="B160" s="25">
        <v>719901.83</v>
      </c>
      <c r="C160" s="25">
        <v>27139.532908000001</v>
      </c>
      <c r="D160" s="25">
        <v>747041.36290800001</v>
      </c>
      <c r="E160" s="25">
        <v>0</v>
      </c>
      <c r="F160" s="25">
        <v>747041.36290800001</v>
      </c>
      <c r="G160" s="25">
        <v>690565.97457299998</v>
      </c>
      <c r="H160" s="59">
        <v>92.440125655805886</v>
      </c>
      <c r="I160" s="25">
        <v>128850.77200854001</v>
      </c>
      <c r="J160" s="59">
        <v>17.24814426700069</v>
      </c>
      <c r="K160" s="464">
        <v>561715.20256445999</v>
      </c>
      <c r="L160" s="470">
        <v>75.191981388805189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</row>
    <row r="161" spans="1:242">
      <c r="A161" s="152" t="s">
        <v>144</v>
      </c>
      <c r="B161" s="25">
        <v>719232.95700000005</v>
      </c>
      <c r="C161" s="25">
        <v>-101902.365244</v>
      </c>
      <c r="D161" s="25">
        <v>617330.59175599995</v>
      </c>
      <c r="E161" s="25">
        <v>0</v>
      </c>
      <c r="F161" s="25">
        <v>617330.59175599995</v>
      </c>
      <c r="G161" s="25">
        <v>601466.78138077003</v>
      </c>
      <c r="H161" s="59">
        <v>97.430256885519753</v>
      </c>
      <c r="I161" s="25">
        <v>409262.46527054004</v>
      </c>
      <c r="J161" s="59">
        <v>66.295510174927657</v>
      </c>
      <c r="K161" s="464">
        <v>192204.31611022999</v>
      </c>
      <c r="L161" s="470">
        <v>31.134746710592111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</row>
    <row r="162" spans="1:242">
      <c r="A162" s="153" t="s">
        <v>11</v>
      </c>
      <c r="B162" s="183">
        <v>1439134.787</v>
      </c>
      <c r="C162" s="183">
        <v>-74762.832336000007</v>
      </c>
      <c r="D162" s="183">
        <v>1364371.9546640001</v>
      </c>
      <c r="E162" s="183">
        <v>0</v>
      </c>
      <c r="F162" s="183">
        <v>1364371.9546640001</v>
      </c>
      <c r="G162" s="183">
        <v>1292032.7559537701</v>
      </c>
      <c r="H162" s="184">
        <v>94.697985511726174</v>
      </c>
      <c r="I162" s="183">
        <v>538113.23727907997</v>
      </c>
      <c r="J162" s="184">
        <v>39.440361951122021</v>
      </c>
      <c r="K162" s="183">
        <v>753919.51867469016</v>
      </c>
      <c r="L162" s="184">
        <v>55.257623560604173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</row>
    <row r="163" spans="1:242">
      <c r="A163" s="154" t="s">
        <v>63</v>
      </c>
      <c r="B163" s="25">
        <v>0</v>
      </c>
      <c r="C163" s="25">
        <v>5891.5917760000002</v>
      </c>
      <c r="D163" s="25">
        <v>5891.5917760000002</v>
      </c>
      <c r="E163" s="25">
        <v>0</v>
      </c>
      <c r="F163" s="25">
        <v>5891.5917760000002</v>
      </c>
      <c r="G163" s="25">
        <v>0</v>
      </c>
      <c r="H163" s="59">
        <v>0</v>
      </c>
      <c r="I163" s="25">
        <v>0</v>
      </c>
      <c r="J163" s="59">
        <v>0</v>
      </c>
      <c r="K163" s="464">
        <v>0</v>
      </c>
      <c r="L163" s="470">
        <v>0</v>
      </c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</row>
    <row r="164" spans="1:242">
      <c r="A164" s="155" t="s">
        <v>123</v>
      </c>
      <c r="B164" s="185">
        <v>1481230.6470000001</v>
      </c>
      <c r="C164" s="185">
        <v>-73209.032485999996</v>
      </c>
      <c r="D164" s="185">
        <v>1408021.614514</v>
      </c>
      <c r="E164" s="185">
        <v>0</v>
      </c>
      <c r="F164" s="185">
        <v>1408021.614514</v>
      </c>
      <c r="G164" s="185">
        <v>1325524.9038590498</v>
      </c>
      <c r="H164" s="186">
        <v>94.140948561828353</v>
      </c>
      <c r="I164" s="185">
        <v>561437.71984360996</v>
      </c>
      <c r="J164" s="186">
        <v>39.874225939166337</v>
      </c>
      <c r="K164" s="185">
        <v>764087.18401543982</v>
      </c>
      <c r="L164" s="186">
        <v>54.266722622662009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</row>
    <row r="165" spans="1:242" ht="13.5" customHeight="1">
      <c r="A165" s="734" t="s">
        <v>197</v>
      </c>
      <c r="B165" s="734"/>
      <c r="C165" s="734"/>
      <c r="D165" s="734"/>
      <c r="E165" s="734"/>
      <c r="F165" s="734"/>
      <c r="G165" s="734"/>
      <c r="H165" s="734"/>
      <c r="I165" s="734"/>
      <c r="J165" s="734"/>
      <c r="K165" s="734"/>
      <c r="L165" s="734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</row>
    <row r="166" spans="1:242">
      <c r="A166" s="111" t="s">
        <v>183</v>
      </c>
      <c r="B166" s="15"/>
      <c r="C166" s="15"/>
      <c r="D166" s="15"/>
      <c r="E166" s="15"/>
      <c r="F166" s="15"/>
      <c r="H166" s="15"/>
      <c r="J166" s="15"/>
      <c r="K166" s="11"/>
      <c r="L166" s="9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</row>
    <row r="167" spans="1:242">
      <c r="A167" s="15"/>
      <c r="B167" s="15"/>
      <c r="C167" s="15"/>
      <c r="D167" s="15"/>
      <c r="E167" s="15"/>
      <c r="F167" s="15"/>
      <c r="H167" s="15"/>
      <c r="J167" s="15"/>
      <c r="K167" s="11"/>
      <c r="L167" s="9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</row>
    <row r="168" spans="1:242">
      <c r="A168" s="15"/>
      <c r="B168" s="15"/>
      <c r="C168" s="15"/>
      <c r="D168" s="15"/>
      <c r="E168" s="15"/>
      <c r="F168" s="15"/>
      <c r="H168" s="15"/>
      <c r="J168" s="15"/>
      <c r="K168" s="11"/>
      <c r="L168" s="9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</row>
    <row r="169" spans="1:242">
      <c r="A169" s="15"/>
      <c r="B169" s="15"/>
      <c r="C169" s="15"/>
      <c r="D169" s="15"/>
      <c r="E169" s="15"/>
      <c r="F169" s="15"/>
      <c r="H169" s="15"/>
      <c r="J169" s="15"/>
      <c r="K169" s="11"/>
      <c r="L169" s="9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</row>
    <row r="170" spans="1:242">
      <c r="A170" s="15"/>
      <c r="B170" s="15"/>
      <c r="C170" s="15"/>
      <c r="D170" s="15"/>
      <c r="E170" s="15"/>
      <c r="F170" s="15"/>
      <c r="H170" s="15"/>
      <c r="J170" s="15"/>
      <c r="K170" s="11"/>
      <c r="L170" s="9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</row>
    <row r="171" spans="1:242">
      <c r="A171" s="15"/>
      <c r="B171" s="15"/>
      <c r="C171" s="15"/>
      <c r="D171" s="15"/>
      <c r="E171" s="15"/>
      <c r="F171" s="15"/>
      <c r="H171" s="15"/>
      <c r="J171" s="15"/>
      <c r="K171" s="11"/>
      <c r="L171" s="9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</row>
    <row r="172" spans="1:242">
      <c r="A172" s="15"/>
      <c r="B172" s="15"/>
      <c r="C172" s="15"/>
      <c r="D172" s="15"/>
      <c r="E172" s="15"/>
      <c r="F172" s="15"/>
      <c r="H172" s="15"/>
      <c r="J172" s="15"/>
      <c r="K172" s="11"/>
      <c r="L172" s="9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</row>
    <row r="173" spans="1:242">
      <c r="A173" s="15"/>
      <c r="B173" s="15"/>
      <c r="C173" s="15"/>
      <c r="D173" s="15"/>
      <c r="E173" s="15"/>
      <c r="F173" s="15"/>
      <c r="H173" s="15"/>
      <c r="J173" s="15"/>
      <c r="K173" s="11"/>
      <c r="L173" s="9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</row>
    <row r="174" spans="1:242">
      <c r="A174" s="15"/>
      <c r="B174" s="15"/>
      <c r="C174" s="15"/>
      <c r="D174" s="15"/>
      <c r="E174" s="15"/>
      <c r="F174" s="15"/>
      <c r="H174" s="15"/>
      <c r="J174" s="15"/>
      <c r="K174" s="11"/>
      <c r="L174" s="9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</row>
    <row r="175" spans="1:242">
      <c r="A175" s="15"/>
      <c r="B175" s="15"/>
      <c r="C175" s="15"/>
      <c r="D175" s="15"/>
      <c r="E175" s="15"/>
      <c r="F175" s="15"/>
      <c r="H175" s="15"/>
      <c r="J175" s="15"/>
      <c r="K175" s="11"/>
      <c r="L175" s="9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</row>
    <row r="176" spans="1:242">
      <c r="A176" s="15"/>
      <c r="B176" s="15"/>
      <c r="C176" s="15"/>
      <c r="D176" s="15"/>
      <c r="E176" s="15"/>
      <c r="F176" s="15"/>
      <c r="H176" s="15"/>
      <c r="J176" s="15"/>
      <c r="K176" s="11"/>
      <c r="L176" s="9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</row>
    <row r="177" spans="1:242">
      <c r="A177" s="15"/>
      <c r="B177" s="15"/>
      <c r="C177" s="15"/>
      <c r="D177" s="15"/>
      <c r="E177" s="15"/>
      <c r="F177" s="15"/>
      <c r="H177" s="15"/>
      <c r="J177" s="15"/>
      <c r="K177" s="11"/>
      <c r="L177" s="9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</row>
    <row r="178" spans="1:242">
      <c r="A178" s="15"/>
      <c r="B178" s="15"/>
      <c r="C178" s="15"/>
      <c r="D178" s="15"/>
      <c r="E178" s="15"/>
      <c r="F178" s="15"/>
      <c r="H178" s="15"/>
      <c r="J178" s="15"/>
      <c r="K178" s="11"/>
      <c r="L178" s="9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</row>
    <row r="179" spans="1:242">
      <c r="A179" s="15"/>
      <c r="B179" s="15"/>
      <c r="C179" s="15"/>
      <c r="D179" s="15"/>
      <c r="E179" s="15"/>
      <c r="F179" s="15"/>
      <c r="H179" s="15"/>
      <c r="J179" s="15"/>
      <c r="K179" s="11"/>
      <c r="L179" s="9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</row>
    <row r="180" spans="1:242">
      <c r="A180" s="15"/>
      <c r="B180" s="15"/>
      <c r="C180" s="15"/>
      <c r="D180" s="15"/>
      <c r="E180" s="15"/>
      <c r="F180" s="15"/>
      <c r="H180" s="15"/>
      <c r="J180" s="15"/>
      <c r="K180" s="11"/>
      <c r="L180" s="9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</row>
    <row r="181" spans="1:242">
      <c r="A181" s="15"/>
      <c r="B181" s="15"/>
      <c r="C181" s="15"/>
      <c r="D181" s="15"/>
      <c r="E181" s="15"/>
      <c r="F181" s="15"/>
      <c r="H181" s="15"/>
      <c r="J181" s="15"/>
      <c r="K181" s="11"/>
      <c r="L181" s="9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42">
      <c r="A182" s="15"/>
      <c r="B182" s="15"/>
      <c r="C182" s="15"/>
      <c r="D182" s="15"/>
      <c r="E182" s="15"/>
      <c r="F182" s="15"/>
      <c r="H182" s="15"/>
      <c r="J182" s="15"/>
      <c r="K182" s="11"/>
      <c r="L182" s="9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42">
      <c r="A183" s="15"/>
      <c r="B183" s="15"/>
      <c r="C183" s="15"/>
      <c r="D183" s="15"/>
      <c r="E183" s="15"/>
      <c r="F183" s="15"/>
      <c r="H183" s="15"/>
      <c r="J183" s="15"/>
      <c r="K183" s="11"/>
      <c r="L183" s="9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42">
      <c r="A184" s="15"/>
      <c r="B184" s="15"/>
      <c r="C184" s="15"/>
      <c r="D184" s="15"/>
      <c r="E184" s="15"/>
      <c r="F184" s="15"/>
      <c r="H184" s="15"/>
      <c r="J184" s="15"/>
      <c r="K184" s="11"/>
      <c r="L184" s="9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42">
      <c r="A185" s="15"/>
      <c r="B185" s="15"/>
      <c r="C185" s="15"/>
      <c r="D185" s="15"/>
      <c r="E185" s="15"/>
      <c r="F185" s="15"/>
      <c r="H185" s="15"/>
      <c r="J185" s="15"/>
      <c r="K185" s="11"/>
      <c r="L185" s="9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42">
      <c r="A186" s="15"/>
      <c r="B186" s="15"/>
      <c r="C186" s="15"/>
      <c r="D186" s="15"/>
      <c r="E186" s="15"/>
      <c r="F186" s="15"/>
      <c r="H186" s="15"/>
      <c r="J186" s="15"/>
      <c r="K186" s="11"/>
      <c r="L186" s="9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42">
      <c r="A187" s="15"/>
      <c r="B187" s="15"/>
      <c r="C187" s="15"/>
      <c r="D187" s="15"/>
      <c r="E187" s="15"/>
      <c r="F187" s="15"/>
      <c r="H187" s="15"/>
      <c r="J187" s="15"/>
      <c r="K187" s="11"/>
      <c r="L187" s="9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42">
      <c r="A188" s="15"/>
      <c r="B188" s="15"/>
      <c r="C188" s="15"/>
      <c r="D188" s="15"/>
      <c r="E188" s="15"/>
      <c r="F188" s="15"/>
      <c r="H188" s="15"/>
      <c r="J188" s="15"/>
      <c r="K188" s="11"/>
      <c r="L188" s="9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42">
      <c r="A189" s="15"/>
      <c r="B189" s="15"/>
      <c r="C189" s="15"/>
      <c r="D189" s="15"/>
      <c r="E189" s="15"/>
      <c r="F189" s="15"/>
      <c r="H189" s="15"/>
      <c r="J189" s="15"/>
      <c r="K189" s="11"/>
      <c r="L189" s="9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42">
      <c r="A190" s="15"/>
      <c r="B190" s="15"/>
      <c r="C190" s="15"/>
      <c r="D190" s="15"/>
      <c r="E190" s="15"/>
      <c r="F190" s="15"/>
      <c r="H190" s="15"/>
      <c r="J190" s="15"/>
      <c r="K190" s="11"/>
      <c r="L190" s="9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42">
      <c r="A191" s="15"/>
      <c r="B191" s="15"/>
      <c r="C191" s="15"/>
      <c r="D191" s="15"/>
      <c r="E191" s="15"/>
      <c r="F191" s="15"/>
      <c r="H191" s="15"/>
      <c r="J191" s="15"/>
      <c r="K191" s="11"/>
      <c r="L191" s="9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42">
      <c r="A192" s="15"/>
      <c r="B192" s="15"/>
      <c r="C192" s="15"/>
      <c r="D192" s="15"/>
      <c r="E192" s="15"/>
      <c r="F192" s="15"/>
      <c r="H192" s="15"/>
      <c r="J192" s="15"/>
      <c r="K192" s="11"/>
      <c r="L192" s="9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>
      <c r="A193" s="15"/>
      <c r="B193" s="15"/>
      <c r="C193" s="15"/>
      <c r="D193" s="15"/>
      <c r="E193" s="15"/>
      <c r="F193" s="15"/>
      <c r="H193" s="15"/>
      <c r="J193" s="15"/>
      <c r="K193" s="11"/>
      <c r="L193" s="9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>
      <c r="A194" s="15"/>
      <c r="B194" s="15"/>
      <c r="C194" s="15"/>
      <c r="D194" s="15"/>
      <c r="E194" s="15"/>
      <c r="F194" s="15"/>
      <c r="H194" s="15"/>
      <c r="J194" s="15"/>
      <c r="K194" s="11"/>
      <c r="L194" s="9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>
      <c r="A195" s="15"/>
      <c r="B195" s="15"/>
      <c r="C195" s="15"/>
      <c r="D195" s="15"/>
      <c r="E195" s="15"/>
      <c r="F195" s="15"/>
      <c r="H195" s="15"/>
      <c r="J195" s="15"/>
      <c r="K195" s="11"/>
      <c r="L195" s="9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>
      <c r="A196" s="15"/>
      <c r="B196" s="15"/>
      <c r="C196" s="15"/>
      <c r="D196" s="15"/>
      <c r="E196" s="15"/>
      <c r="F196" s="15"/>
      <c r="H196" s="15"/>
      <c r="J196" s="15"/>
      <c r="K196" s="11"/>
      <c r="L196" s="9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>
      <c r="A197" s="15"/>
      <c r="B197" s="15"/>
      <c r="C197" s="15"/>
      <c r="D197" s="15"/>
      <c r="E197" s="15"/>
      <c r="F197" s="15"/>
      <c r="H197" s="15"/>
      <c r="J197" s="15"/>
      <c r="K197" s="11"/>
      <c r="L197" s="9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>
      <c r="A198" s="15"/>
      <c r="B198" s="15"/>
      <c r="C198" s="15"/>
      <c r="D198" s="15"/>
      <c r="E198" s="15"/>
      <c r="F198" s="15"/>
      <c r="H198" s="15"/>
      <c r="J198" s="15"/>
      <c r="K198" s="11"/>
      <c r="L198" s="9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>
      <c r="A199" s="15"/>
      <c r="B199" s="15"/>
      <c r="C199" s="15"/>
      <c r="D199" s="15"/>
      <c r="E199" s="15"/>
      <c r="F199" s="15"/>
      <c r="H199" s="15"/>
      <c r="J199" s="15"/>
      <c r="K199" s="11"/>
      <c r="L199" s="9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>
      <c r="A200" s="15"/>
      <c r="B200" s="15"/>
      <c r="C200" s="15"/>
      <c r="D200" s="15"/>
      <c r="E200" s="15"/>
      <c r="F200" s="15"/>
      <c r="H200" s="15"/>
      <c r="J200" s="15"/>
      <c r="K200" s="11"/>
      <c r="L200" s="9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>
      <c r="A201" s="15"/>
      <c r="B201" s="15"/>
      <c r="C201" s="15"/>
      <c r="D201" s="15"/>
      <c r="E201" s="15"/>
      <c r="F201" s="15"/>
      <c r="H201" s="15"/>
      <c r="J201" s="15"/>
      <c r="K201" s="11"/>
      <c r="L201" s="9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>
      <c r="A202" s="15"/>
      <c r="B202" s="15"/>
      <c r="C202" s="15"/>
      <c r="D202" s="15"/>
      <c r="E202" s="15"/>
      <c r="F202" s="15"/>
      <c r="H202" s="15"/>
      <c r="J202" s="15"/>
      <c r="K202" s="11"/>
      <c r="L202" s="9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>
      <c r="A203" s="15"/>
      <c r="B203" s="15"/>
      <c r="C203" s="15"/>
      <c r="D203" s="15"/>
      <c r="E203" s="15"/>
      <c r="F203" s="15"/>
      <c r="H203" s="15"/>
      <c r="J203" s="15"/>
      <c r="K203" s="11"/>
      <c r="L203" s="9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>
      <c r="A204" s="15"/>
      <c r="B204" s="15"/>
      <c r="C204" s="15"/>
      <c r="D204" s="15"/>
      <c r="E204" s="15"/>
      <c r="F204" s="15"/>
      <c r="H204" s="15"/>
      <c r="J204" s="15"/>
      <c r="K204" s="11"/>
      <c r="L204" s="9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>
      <c r="A205" s="15"/>
      <c r="B205" s="15"/>
      <c r="C205" s="15"/>
      <c r="D205" s="15"/>
      <c r="E205" s="15"/>
      <c r="F205" s="15"/>
      <c r="H205" s="15"/>
      <c r="J205" s="15"/>
      <c r="K205" s="11"/>
      <c r="L205" s="9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>
      <c r="A206" s="15"/>
      <c r="B206" s="15"/>
      <c r="C206" s="15"/>
      <c r="D206" s="15"/>
      <c r="E206" s="15"/>
      <c r="F206" s="15"/>
      <c r="H206" s="15"/>
      <c r="J206" s="15"/>
      <c r="K206" s="11"/>
      <c r="L206" s="9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>
      <c r="A207" s="15"/>
      <c r="B207" s="15"/>
      <c r="C207" s="15"/>
      <c r="D207" s="15"/>
      <c r="E207" s="15"/>
      <c r="F207" s="15"/>
      <c r="H207" s="15"/>
      <c r="J207" s="15"/>
      <c r="K207" s="11"/>
      <c r="L207" s="9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>
      <c r="A208" s="15"/>
      <c r="B208" s="15"/>
      <c r="C208" s="15"/>
      <c r="D208" s="15"/>
      <c r="E208" s="15"/>
      <c r="F208" s="15"/>
      <c r="H208" s="15"/>
      <c r="J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>
      <c r="A209" s="15"/>
      <c r="B209" s="15"/>
      <c r="C209" s="15"/>
      <c r="D209" s="15"/>
      <c r="E209" s="15"/>
      <c r="F209" s="15"/>
      <c r="H209" s="15"/>
      <c r="J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>
      <c r="A210" s="15"/>
      <c r="B210" s="15"/>
      <c r="C210" s="15"/>
      <c r="D210" s="15"/>
      <c r="E210" s="15"/>
      <c r="F210" s="15"/>
      <c r="H210" s="15"/>
      <c r="J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>
      <c r="A211" s="15"/>
      <c r="B211" s="15"/>
      <c r="C211" s="15"/>
      <c r="D211" s="15"/>
      <c r="E211" s="15"/>
      <c r="F211" s="15"/>
      <c r="H211" s="15"/>
      <c r="J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>
      <c r="A212" s="15"/>
      <c r="B212" s="15"/>
      <c r="C212" s="15"/>
      <c r="D212" s="15"/>
      <c r="E212" s="15"/>
      <c r="F212" s="15"/>
      <c r="H212" s="15"/>
      <c r="J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>
      <c r="A213" s="15"/>
      <c r="B213" s="15"/>
      <c r="C213" s="15"/>
      <c r="D213" s="15"/>
      <c r="E213" s="15"/>
      <c r="F213" s="15"/>
      <c r="H213" s="15"/>
      <c r="J213" s="15"/>
    </row>
  </sheetData>
  <mergeCells count="36">
    <mergeCell ref="A41:L41"/>
    <mergeCell ref="A42:L42"/>
    <mergeCell ref="A43:L43"/>
    <mergeCell ref="A37:L37"/>
    <mergeCell ref="A56:L56"/>
    <mergeCell ref="A50:L50"/>
    <mergeCell ref="A53:L53"/>
    <mergeCell ref="A54:L54"/>
    <mergeCell ref="A55:L55"/>
    <mergeCell ref="A40:L40"/>
    <mergeCell ref="B2:L2"/>
    <mergeCell ref="B3:L3"/>
    <mergeCell ref="B4:L4"/>
    <mergeCell ref="B5:L5"/>
    <mergeCell ref="A1:A5"/>
    <mergeCell ref="A61:L61"/>
    <mergeCell ref="A123:L123"/>
    <mergeCell ref="A67:L67"/>
    <mergeCell ref="A65:L65"/>
    <mergeCell ref="A64:L64"/>
    <mergeCell ref="A165:L165"/>
    <mergeCell ref="A154:L154"/>
    <mergeCell ref="A66:L66"/>
    <mergeCell ref="A155:L155"/>
    <mergeCell ref="A152:L152"/>
    <mergeCell ref="A153:L153"/>
    <mergeCell ref="A91:L91"/>
    <mergeCell ref="A120:L120"/>
    <mergeCell ref="A149:L149"/>
    <mergeCell ref="A97:L97"/>
    <mergeCell ref="A96:L96"/>
    <mergeCell ref="A95:L95"/>
    <mergeCell ref="A94:L94"/>
    <mergeCell ref="A126:L126"/>
    <mergeCell ref="A125:L125"/>
    <mergeCell ref="A124:L124"/>
  </mergeCells>
  <pageMargins left="0.23622047244094491" right="0.23622047244094491" top="0.74803149606299213" bottom="0.74803149606299213" header="0.31496062992125984" footer="0.31496062992125984"/>
  <pageSetup scale="83" fitToHeight="0" orientation="landscape" horizontalDpi="4294967295" verticalDpi="4294967295" r:id="rId1"/>
  <headerFooter>
    <oddHeader>&amp;L&amp;D&amp;C&amp;A&amp;R&amp;P/&amp;N</oddHeader>
    <oddFooter>&amp;C&amp;F</oddFooter>
  </headerFooter>
  <rowBreaks count="4" manualBreakCount="4">
    <brk id="38" max="16383" man="1"/>
    <brk id="62" max="16383" man="1"/>
    <brk id="93" max="16383" man="1"/>
    <brk id="1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BQ328"/>
  <sheetViews>
    <sheetView showGridLines="0" zoomScaleNormal="10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RowHeight="14.25"/>
  <cols>
    <col min="1" max="1" width="48.42578125" style="19" customWidth="1"/>
    <col min="2" max="2" width="14.7109375" style="19" customWidth="1"/>
    <col min="3" max="3" width="17.7109375" style="19" bestFit="1" customWidth="1"/>
    <col min="4" max="4" width="17" style="19" bestFit="1" customWidth="1"/>
    <col min="5" max="5" width="1.140625" style="19" hidden="1" customWidth="1"/>
    <col min="6" max="6" width="1" style="19" hidden="1" customWidth="1"/>
    <col min="7" max="7" width="17.42578125" style="19" customWidth="1"/>
    <col min="8" max="8" width="8.5703125" style="19" customWidth="1"/>
    <col min="9" max="9" width="12" style="19" customWidth="1"/>
    <col min="10" max="10" width="13.85546875" style="19" bestFit="1" customWidth="1"/>
    <col min="11" max="217" width="11.42578125" style="19"/>
    <col min="218" max="218" width="29.28515625" style="19" customWidth="1"/>
    <col min="219" max="219" width="11" style="19" customWidth="1"/>
    <col min="220" max="220" width="10.85546875" style="19" customWidth="1"/>
    <col min="221" max="221" width="11.140625" style="19" bestFit="1" customWidth="1"/>
    <col min="222" max="222" width="11.85546875" style="19" customWidth="1"/>
    <col min="223" max="223" width="12.85546875" style="19" customWidth="1"/>
    <col min="224" max="224" width="14.140625" style="19" customWidth="1"/>
    <col min="225" max="225" width="7.85546875" style="19" customWidth="1"/>
    <col min="226" max="226" width="11.42578125" style="19"/>
    <col min="227" max="227" width="9.7109375" style="19" customWidth="1"/>
    <col min="228" max="228" width="11.42578125" style="19"/>
    <col min="229" max="229" width="45.42578125" style="19" customWidth="1"/>
    <col min="230" max="234" width="11.42578125" style="19"/>
    <col min="235" max="235" width="14" style="19" customWidth="1"/>
    <col min="236" max="473" width="11.42578125" style="19"/>
    <col min="474" max="474" width="29.28515625" style="19" customWidth="1"/>
    <col min="475" max="475" width="11" style="19" customWidth="1"/>
    <col min="476" max="476" width="10.85546875" style="19" customWidth="1"/>
    <col min="477" max="477" width="11.140625" style="19" bestFit="1" customWidth="1"/>
    <col min="478" max="478" width="11.85546875" style="19" customWidth="1"/>
    <col min="479" max="479" width="12.85546875" style="19" customWidth="1"/>
    <col min="480" max="480" width="14.140625" style="19" customWidth="1"/>
    <col min="481" max="481" width="7.85546875" style="19" customWidth="1"/>
    <col min="482" max="482" width="11.42578125" style="19"/>
    <col min="483" max="483" width="9.7109375" style="19" customWidth="1"/>
    <col min="484" max="484" width="11.42578125" style="19"/>
    <col min="485" max="485" width="45.42578125" style="19" customWidth="1"/>
    <col min="486" max="490" width="11.42578125" style="19"/>
    <col min="491" max="491" width="14" style="19" customWidth="1"/>
    <col min="492" max="729" width="11.42578125" style="19"/>
    <col min="730" max="730" width="29.28515625" style="19" customWidth="1"/>
    <col min="731" max="731" width="11" style="19" customWidth="1"/>
    <col min="732" max="732" width="10.85546875" style="19" customWidth="1"/>
    <col min="733" max="733" width="11.140625" style="19" bestFit="1" customWidth="1"/>
    <col min="734" max="734" width="11.85546875" style="19" customWidth="1"/>
    <col min="735" max="735" width="12.85546875" style="19" customWidth="1"/>
    <col min="736" max="736" width="14.140625" style="19" customWidth="1"/>
    <col min="737" max="737" width="7.85546875" style="19" customWidth="1"/>
    <col min="738" max="738" width="11.42578125" style="19"/>
    <col min="739" max="739" width="9.7109375" style="19" customWidth="1"/>
    <col min="740" max="740" width="11.42578125" style="19"/>
    <col min="741" max="741" width="45.42578125" style="19" customWidth="1"/>
    <col min="742" max="746" width="11.42578125" style="19"/>
    <col min="747" max="747" width="14" style="19" customWidth="1"/>
    <col min="748" max="985" width="11.42578125" style="19"/>
    <col min="986" max="986" width="29.28515625" style="19" customWidth="1"/>
    <col min="987" max="987" width="11" style="19" customWidth="1"/>
    <col min="988" max="988" width="10.85546875" style="19" customWidth="1"/>
    <col min="989" max="989" width="11.140625" style="19" bestFit="1" customWidth="1"/>
    <col min="990" max="990" width="11.85546875" style="19" customWidth="1"/>
    <col min="991" max="991" width="12.85546875" style="19" customWidth="1"/>
    <col min="992" max="992" width="14.140625" style="19" customWidth="1"/>
    <col min="993" max="993" width="7.85546875" style="19" customWidth="1"/>
    <col min="994" max="994" width="11.42578125" style="19"/>
    <col min="995" max="995" width="9.7109375" style="19" customWidth="1"/>
    <col min="996" max="996" width="11.42578125" style="19"/>
    <col min="997" max="997" width="45.42578125" style="19" customWidth="1"/>
    <col min="998" max="1002" width="11.42578125" style="19"/>
    <col min="1003" max="1003" width="14" style="19" customWidth="1"/>
    <col min="1004" max="1241" width="11.42578125" style="19"/>
    <col min="1242" max="1242" width="29.28515625" style="19" customWidth="1"/>
    <col min="1243" max="1243" width="11" style="19" customWidth="1"/>
    <col min="1244" max="1244" width="10.85546875" style="19" customWidth="1"/>
    <col min="1245" max="1245" width="11.140625" style="19" bestFit="1" customWidth="1"/>
    <col min="1246" max="1246" width="11.85546875" style="19" customWidth="1"/>
    <col min="1247" max="1247" width="12.85546875" style="19" customWidth="1"/>
    <col min="1248" max="1248" width="14.140625" style="19" customWidth="1"/>
    <col min="1249" max="1249" width="7.85546875" style="19" customWidth="1"/>
    <col min="1250" max="1250" width="11.42578125" style="19"/>
    <col min="1251" max="1251" width="9.7109375" style="19" customWidth="1"/>
    <col min="1252" max="1252" width="11.42578125" style="19"/>
    <col min="1253" max="1253" width="45.42578125" style="19" customWidth="1"/>
    <col min="1254" max="1258" width="11.42578125" style="19"/>
    <col min="1259" max="1259" width="14" style="19" customWidth="1"/>
    <col min="1260" max="1497" width="11.42578125" style="19"/>
    <col min="1498" max="1498" width="29.28515625" style="19" customWidth="1"/>
    <col min="1499" max="1499" width="11" style="19" customWidth="1"/>
    <col min="1500" max="1500" width="10.85546875" style="19" customWidth="1"/>
    <col min="1501" max="1501" width="11.140625" style="19" bestFit="1" customWidth="1"/>
    <col min="1502" max="1502" width="11.85546875" style="19" customWidth="1"/>
    <col min="1503" max="1503" width="12.85546875" style="19" customWidth="1"/>
    <col min="1504" max="1504" width="14.140625" style="19" customWidth="1"/>
    <col min="1505" max="1505" width="7.85546875" style="19" customWidth="1"/>
    <col min="1506" max="1506" width="11.42578125" style="19"/>
    <col min="1507" max="1507" width="9.7109375" style="19" customWidth="1"/>
    <col min="1508" max="1508" width="11.42578125" style="19"/>
    <col min="1509" max="1509" width="45.42578125" style="19" customWidth="1"/>
    <col min="1510" max="1514" width="11.42578125" style="19"/>
    <col min="1515" max="1515" width="14" style="19" customWidth="1"/>
    <col min="1516" max="1753" width="11.42578125" style="19"/>
    <col min="1754" max="1754" width="29.28515625" style="19" customWidth="1"/>
    <col min="1755" max="1755" width="11" style="19" customWidth="1"/>
    <col min="1756" max="1756" width="10.85546875" style="19" customWidth="1"/>
    <col min="1757" max="1757" width="11.140625" style="19" bestFit="1" customWidth="1"/>
    <col min="1758" max="1758" width="11.85546875" style="19" customWidth="1"/>
    <col min="1759" max="1759" width="12.85546875" style="19" customWidth="1"/>
    <col min="1760" max="1760" width="14.140625" style="19" customWidth="1"/>
    <col min="1761" max="1761" width="7.85546875" style="19" customWidth="1"/>
    <col min="1762" max="1762" width="11.42578125" style="19"/>
    <col min="1763" max="1763" width="9.7109375" style="19" customWidth="1"/>
    <col min="1764" max="1764" width="11.42578125" style="19"/>
    <col min="1765" max="1765" width="45.42578125" style="19" customWidth="1"/>
    <col min="1766" max="1770" width="11.42578125" style="19"/>
    <col min="1771" max="1771" width="14" style="19" customWidth="1"/>
    <col min="1772" max="2009" width="11.42578125" style="19"/>
    <col min="2010" max="2010" width="29.28515625" style="19" customWidth="1"/>
    <col min="2011" max="2011" width="11" style="19" customWidth="1"/>
    <col min="2012" max="2012" width="10.85546875" style="19" customWidth="1"/>
    <col min="2013" max="2013" width="11.140625" style="19" bestFit="1" customWidth="1"/>
    <col min="2014" max="2014" width="11.85546875" style="19" customWidth="1"/>
    <col min="2015" max="2015" width="12.85546875" style="19" customWidth="1"/>
    <col min="2016" max="2016" width="14.140625" style="19" customWidth="1"/>
    <col min="2017" max="2017" width="7.85546875" style="19" customWidth="1"/>
    <col min="2018" max="2018" width="11.42578125" style="19"/>
    <col min="2019" max="2019" width="9.7109375" style="19" customWidth="1"/>
    <col min="2020" max="2020" width="11.42578125" style="19"/>
    <col min="2021" max="2021" width="45.42578125" style="19" customWidth="1"/>
    <col min="2022" max="2026" width="11.42578125" style="19"/>
    <col min="2027" max="2027" width="14" style="19" customWidth="1"/>
    <col min="2028" max="2265" width="11.42578125" style="19"/>
    <col min="2266" max="2266" width="29.28515625" style="19" customWidth="1"/>
    <col min="2267" max="2267" width="11" style="19" customWidth="1"/>
    <col min="2268" max="2268" width="10.85546875" style="19" customWidth="1"/>
    <col min="2269" max="2269" width="11.140625" style="19" bestFit="1" customWidth="1"/>
    <col min="2270" max="2270" width="11.85546875" style="19" customWidth="1"/>
    <col min="2271" max="2271" width="12.85546875" style="19" customWidth="1"/>
    <col min="2272" max="2272" width="14.140625" style="19" customWidth="1"/>
    <col min="2273" max="2273" width="7.85546875" style="19" customWidth="1"/>
    <col min="2274" max="2274" width="11.42578125" style="19"/>
    <col min="2275" max="2275" width="9.7109375" style="19" customWidth="1"/>
    <col min="2276" max="2276" width="11.42578125" style="19"/>
    <col min="2277" max="2277" width="45.42578125" style="19" customWidth="1"/>
    <col min="2278" max="2282" width="11.42578125" style="19"/>
    <col min="2283" max="2283" width="14" style="19" customWidth="1"/>
    <col min="2284" max="2521" width="11.42578125" style="19"/>
    <col min="2522" max="2522" width="29.28515625" style="19" customWidth="1"/>
    <col min="2523" max="2523" width="11" style="19" customWidth="1"/>
    <col min="2524" max="2524" width="10.85546875" style="19" customWidth="1"/>
    <col min="2525" max="2525" width="11.140625" style="19" bestFit="1" customWidth="1"/>
    <col min="2526" max="2526" width="11.85546875" style="19" customWidth="1"/>
    <col min="2527" max="2527" width="12.85546875" style="19" customWidth="1"/>
    <col min="2528" max="2528" width="14.140625" style="19" customWidth="1"/>
    <col min="2529" max="2529" width="7.85546875" style="19" customWidth="1"/>
    <col min="2530" max="2530" width="11.42578125" style="19"/>
    <col min="2531" max="2531" width="9.7109375" style="19" customWidth="1"/>
    <col min="2532" max="2532" width="11.42578125" style="19"/>
    <col min="2533" max="2533" width="45.42578125" style="19" customWidth="1"/>
    <col min="2534" max="2538" width="11.42578125" style="19"/>
    <col min="2539" max="2539" width="14" style="19" customWidth="1"/>
    <col min="2540" max="2777" width="11.42578125" style="19"/>
    <col min="2778" max="2778" width="29.28515625" style="19" customWidth="1"/>
    <col min="2779" max="2779" width="11" style="19" customWidth="1"/>
    <col min="2780" max="2780" width="10.85546875" style="19" customWidth="1"/>
    <col min="2781" max="2781" width="11.140625" style="19" bestFit="1" customWidth="1"/>
    <col min="2782" max="2782" width="11.85546875" style="19" customWidth="1"/>
    <col min="2783" max="2783" width="12.85546875" style="19" customWidth="1"/>
    <col min="2784" max="2784" width="14.140625" style="19" customWidth="1"/>
    <col min="2785" max="2785" width="7.85546875" style="19" customWidth="1"/>
    <col min="2786" max="2786" width="11.42578125" style="19"/>
    <col min="2787" max="2787" width="9.7109375" style="19" customWidth="1"/>
    <col min="2788" max="2788" width="11.42578125" style="19"/>
    <col min="2789" max="2789" width="45.42578125" style="19" customWidth="1"/>
    <col min="2790" max="2794" width="11.42578125" style="19"/>
    <col min="2795" max="2795" width="14" style="19" customWidth="1"/>
    <col min="2796" max="3033" width="11.42578125" style="19"/>
    <col min="3034" max="3034" width="29.28515625" style="19" customWidth="1"/>
    <col min="3035" max="3035" width="11" style="19" customWidth="1"/>
    <col min="3036" max="3036" width="10.85546875" style="19" customWidth="1"/>
    <col min="3037" max="3037" width="11.140625" style="19" bestFit="1" customWidth="1"/>
    <col min="3038" max="3038" width="11.85546875" style="19" customWidth="1"/>
    <col min="3039" max="3039" width="12.85546875" style="19" customWidth="1"/>
    <col min="3040" max="3040" width="14.140625" style="19" customWidth="1"/>
    <col min="3041" max="3041" width="7.85546875" style="19" customWidth="1"/>
    <col min="3042" max="3042" width="11.42578125" style="19"/>
    <col min="3043" max="3043" width="9.7109375" style="19" customWidth="1"/>
    <col min="3044" max="3044" width="11.42578125" style="19"/>
    <col min="3045" max="3045" width="45.42578125" style="19" customWidth="1"/>
    <col min="3046" max="3050" width="11.42578125" style="19"/>
    <col min="3051" max="3051" width="14" style="19" customWidth="1"/>
    <col min="3052" max="3289" width="11.42578125" style="19"/>
    <col min="3290" max="3290" width="29.28515625" style="19" customWidth="1"/>
    <col min="3291" max="3291" width="11" style="19" customWidth="1"/>
    <col min="3292" max="3292" width="10.85546875" style="19" customWidth="1"/>
    <col min="3293" max="3293" width="11.140625" style="19" bestFit="1" customWidth="1"/>
    <col min="3294" max="3294" width="11.85546875" style="19" customWidth="1"/>
    <col min="3295" max="3295" width="12.85546875" style="19" customWidth="1"/>
    <col min="3296" max="3296" width="14.140625" style="19" customWidth="1"/>
    <col min="3297" max="3297" width="7.85546875" style="19" customWidth="1"/>
    <col min="3298" max="3298" width="11.42578125" style="19"/>
    <col min="3299" max="3299" width="9.7109375" style="19" customWidth="1"/>
    <col min="3300" max="3300" width="11.42578125" style="19"/>
    <col min="3301" max="3301" width="45.42578125" style="19" customWidth="1"/>
    <col min="3302" max="3306" width="11.42578125" style="19"/>
    <col min="3307" max="3307" width="14" style="19" customWidth="1"/>
    <col min="3308" max="3545" width="11.42578125" style="19"/>
    <col min="3546" max="3546" width="29.28515625" style="19" customWidth="1"/>
    <col min="3547" max="3547" width="11" style="19" customWidth="1"/>
    <col min="3548" max="3548" width="10.85546875" style="19" customWidth="1"/>
    <col min="3549" max="3549" width="11.140625" style="19" bestFit="1" customWidth="1"/>
    <col min="3550" max="3550" width="11.85546875" style="19" customWidth="1"/>
    <col min="3551" max="3551" width="12.85546875" style="19" customWidth="1"/>
    <col min="3552" max="3552" width="14.140625" style="19" customWidth="1"/>
    <col min="3553" max="3553" width="7.85546875" style="19" customWidth="1"/>
    <col min="3554" max="3554" width="11.42578125" style="19"/>
    <col min="3555" max="3555" width="9.7109375" style="19" customWidth="1"/>
    <col min="3556" max="3556" width="11.42578125" style="19"/>
    <col min="3557" max="3557" width="45.42578125" style="19" customWidth="1"/>
    <col min="3558" max="3562" width="11.42578125" style="19"/>
    <col min="3563" max="3563" width="14" style="19" customWidth="1"/>
    <col min="3564" max="3801" width="11.42578125" style="19"/>
    <col min="3802" max="3802" width="29.28515625" style="19" customWidth="1"/>
    <col min="3803" max="3803" width="11" style="19" customWidth="1"/>
    <col min="3804" max="3804" width="10.85546875" style="19" customWidth="1"/>
    <col min="3805" max="3805" width="11.140625" style="19" bestFit="1" customWidth="1"/>
    <col min="3806" max="3806" width="11.85546875" style="19" customWidth="1"/>
    <col min="3807" max="3807" width="12.85546875" style="19" customWidth="1"/>
    <col min="3808" max="3808" width="14.140625" style="19" customWidth="1"/>
    <col min="3809" max="3809" width="7.85546875" style="19" customWidth="1"/>
    <col min="3810" max="3810" width="11.42578125" style="19"/>
    <col min="3811" max="3811" width="9.7109375" style="19" customWidth="1"/>
    <col min="3812" max="3812" width="11.42578125" style="19"/>
    <col min="3813" max="3813" width="45.42578125" style="19" customWidth="1"/>
    <col min="3814" max="3818" width="11.42578125" style="19"/>
    <col min="3819" max="3819" width="14" style="19" customWidth="1"/>
    <col min="3820" max="4057" width="11.42578125" style="19"/>
    <col min="4058" max="4058" width="29.28515625" style="19" customWidth="1"/>
    <col min="4059" max="4059" width="11" style="19" customWidth="1"/>
    <col min="4060" max="4060" width="10.85546875" style="19" customWidth="1"/>
    <col min="4061" max="4061" width="11.140625" style="19" bestFit="1" customWidth="1"/>
    <col min="4062" max="4062" width="11.85546875" style="19" customWidth="1"/>
    <col min="4063" max="4063" width="12.85546875" style="19" customWidth="1"/>
    <col min="4064" max="4064" width="14.140625" style="19" customWidth="1"/>
    <col min="4065" max="4065" width="7.85546875" style="19" customWidth="1"/>
    <col min="4066" max="4066" width="11.42578125" style="19"/>
    <col min="4067" max="4067" width="9.7109375" style="19" customWidth="1"/>
    <col min="4068" max="4068" width="11.42578125" style="19"/>
    <col min="4069" max="4069" width="45.42578125" style="19" customWidth="1"/>
    <col min="4070" max="4074" width="11.42578125" style="19"/>
    <col min="4075" max="4075" width="14" style="19" customWidth="1"/>
    <col min="4076" max="4313" width="11.42578125" style="19"/>
    <col min="4314" max="4314" width="29.28515625" style="19" customWidth="1"/>
    <col min="4315" max="4315" width="11" style="19" customWidth="1"/>
    <col min="4316" max="4316" width="10.85546875" style="19" customWidth="1"/>
    <col min="4317" max="4317" width="11.140625" style="19" bestFit="1" customWidth="1"/>
    <col min="4318" max="4318" width="11.85546875" style="19" customWidth="1"/>
    <col min="4319" max="4319" width="12.85546875" style="19" customWidth="1"/>
    <col min="4320" max="4320" width="14.140625" style="19" customWidth="1"/>
    <col min="4321" max="4321" width="7.85546875" style="19" customWidth="1"/>
    <col min="4322" max="4322" width="11.42578125" style="19"/>
    <col min="4323" max="4323" width="9.7109375" style="19" customWidth="1"/>
    <col min="4324" max="4324" width="11.42578125" style="19"/>
    <col min="4325" max="4325" width="45.42578125" style="19" customWidth="1"/>
    <col min="4326" max="4330" width="11.42578125" style="19"/>
    <col min="4331" max="4331" width="14" style="19" customWidth="1"/>
    <col min="4332" max="4569" width="11.42578125" style="19"/>
    <col min="4570" max="4570" width="29.28515625" style="19" customWidth="1"/>
    <col min="4571" max="4571" width="11" style="19" customWidth="1"/>
    <col min="4572" max="4572" width="10.85546875" style="19" customWidth="1"/>
    <col min="4573" max="4573" width="11.140625" style="19" bestFit="1" customWidth="1"/>
    <col min="4574" max="4574" width="11.85546875" style="19" customWidth="1"/>
    <col min="4575" max="4575" width="12.85546875" style="19" customWidth="1"/>
    <col min="4576" max="4576" width="14.140625" style="19" customWidth="1"/>
    <col min="4577" max="4577" width="7.85546875" style="19" customWidth="1"/>
    <col min="4578" max="4578" width="11.42578125" style="19"/>
    <col min="4579" max="4579" width="9.7109375" style="19" customWidth="1"/>
    <col min="4580" max="4580" width="11.42578125" style="19"/>
    <col min="4581" max="4581" width="45.42578125" style="19" customWidth="1"/>
    <col min="4582" max="4586" width="11.42578125" style="19"/>
    <col min="4587" max="4587" width="14" style="19" customWidth="1"/>
    <col min="4588" max="4825" width="11.42578125" style="19"/>
    <col min="4826" max="4826" width="29.28515625" style="19" customWidth="1"/>
    <col min="4827" max="4827" width="11" style="19" customWidth="1"/>
    <col min="4828" max="4828" width="10.85546875" style="19" customWidth="1"/>
    <col min="4829" max="4829" width="11.140625" style="19" bestFit="1" customWidth="1"/>
    <col min="4830" max="4830" width="11.85546875" style="19" customWidth="1"/>
    <col min="4831" max="4831" width="12.85546875" style="19" customWidth="1"/>
    <col min="4832" max="4832" width="14.140625" style="19" customWidth="1"/>
    <col min="4833" max="4833" width="7.85546875" style="19" customWidth="1"/>
    <col min="4834" max="4834" width="11.42578125" style="19"/>
    <col min="4835" max="4835" width="9.7109375" style="19" customWidth="1"/>
    <col min="4836" max="4836" width="11.42578125" style="19"/>
    <col min="4837" max="4837" width="45.42578125" style="19" customWidth="1"/>
    <col min="4838" max="4842" width="11.42578125" style="19"/>
    <col min="4843" max="4843" width="14" style="19" customWidth="1"/>
    <col min="4844" max="5081" width="11.42578125" style="19"/>
    <col min="5082" max="5082" width="29.28515625" style="19" customWidth="1"/>
    <col min="5083" max="5083" width="11" style="19" customWidth="1"/>
    <col min="5084" max="5084" width="10.85546875" style="19" customWidth="1"/>
    <col min="5085" max="5085" width="11.140625" style="19" bestFit="1" customWidth="1"/>
    <col min="5086" max="5086" width="11.85546875" style="19" customWidth="1"/>
    <col min="5087" max="5087" width="12.85546875" style="19" customWidth="1"/>
    <col min="5088" max="5088" width="14.140625" style="19" customWidth="1"/>
    <col min="5089" max="5089" width="7.85546875" style="19" customWidth="1"/>
    <col min="5090" max="5090" width="11.42578125" style="19"/>
    <col min="5091" max="5091" width="9.7109375" style="19" customWidth="1"/>
    <col min="5092" max="5092" width="11.42578125" style="19"/>
    <col min="5093" max="5093" width="45.42578125" style="19" customWidth="1"/>
    <col min="5094" max="5098" width="11.42578125" style="19"/>
    <col min="5099" max="5099" width="14" style="19" customWidth="1"/>
    <col min="5100" max="5337" width="11.42578125" style="19"/>
    <col min="5338" max="5338" width="29.28515625" style="19" customWidth="1"/>
    <col min="5339" max="5339" width="11" style="19" customWidth="1"/>
    <col min="5340" max="5340" width="10.85546875" style="19" customWidth="1"/>
    <col min="5341" max="5341" width="11.140625" style="19" bestFit="1" customWidth="1"/>
    <col min="5342" max="5342" width="11.85546875" style="19" customWidth="1"/>
    <col min="5343" max="5343" width="12.85546875" style="19" customWidth="1"/>
    <col min="5344" max="5344" width="14.140625" style="19" customWidth="1"/>
    <col min="5345" max="5345" width="7.85546875" style="19" customWidth="1"/>
    <col min="5346" max="5346" width="11.42578125" style="19"/>
    <col min="5347" max="5347" width="9.7109375" style="19" customWidth="1"/>
    <col min="5348" max="5348" width="11.42578125" style="19"/>
    <col min="5349" max="5349" width="45.42578125" style="19" customWidth="1"/>
    <col min="5350" max="5354" width="11.42578125" style="19"/>
    <col min="5355" max="5355" width="14" style="19" customWidth="1"/>
    <col min="5356" max="5593" width="11.42578125" style="19"/>
    <col min="5594" max="5594" width="29.28515625" style="19" customWidth="1"/>
    <col min="5595" max="5595" width="11" style="19" customWidth="1"/>
    <col min="5596" max="5596" width="10.85546875" style="19" customWidth="1"/>
    <col min="5597" max="5597" width="11.140625" style="19" bestFit="1" customWidth="1"/>
    <col min="5598" max="5598" width="11.85546875" style="19" customWidth="1"/>
    <col min="5599" max="5599" width="12.85546875" style="19" customWidth="1"/>
    <col min="5600" max="5600" width="14.140625" style="19" customWidth="1"/>
    <col min="5601" max="5601" width="7.85546875" style="19" customWidth="1"/>
    <col min="5602" max="5602" width="11.42578125" style="19"/>
    <col min="5603" max="5603" width="9.7109375" style="19" customWidth="1"/>
    <col min="5604" max="5604" width="11.42578125" style="19"/>
    <col min="5605" max="5605" width="45.42578125" style="19" customWidth="1"/>
    <col min="5606" max="5610" width="11.42578125" style="19"/>
    <col min="5611" max="5611" width="14" style="19" customWidth="1"/>
    <col min="5612" max="5849" width="11.42578125" style="19"/>
    <col min="5850" max="5850" width="29.28515625" style="19" customWidth="1"/>
    <col min="5851" max="5851" width="11" style="19" customWidth="1"/>
    <col min="5852" max="5852" width="10.85546875" style="19" customWidth="1"/>
    <col min="5853" max="5853" width="11.140625" style="19" bestFit="1" customWidth="1"/>
    <col min="5854" max="5854" width="11.85546875" style="19" customWidth="1"/>
    <col min="5855" max="5855" width="12.85546875" style="19" customWidth="1"/>
    <col min="5856" max="5856" width="14.140625" style="19" customWidth="1"/>
    <col min="5857" max="5857" width="7.85546875" style="19" customWidth="1"/>
    <col min="5858" max="5858" width="11.42578125" style="19"/>
    <col min="5859" max="5859" width="9.7109375" style="19" customWidth="1"/>
    <col min="5860" max="5860" width="11.42578125" style="19"/>
    <col min="5861" max="5861" width="45.42578125" style="19" customWidth="1"/>
    <col min="5862" max="5866" width="11.42578125" style="19"/>
    <col min="5867" max="5867" width="14" style="19" customWidth="1"/>
    <col min="5868" max="6105" width="11.42578125" style="19"/>
    <col min="6106" max="6106" width="29.28515625" style="19" customWidth="1"/>
    <col min="6107" max="6107" width="11" style="19" customWidth="1"/>
    <col min="6108" max="6108" width="10.85546875" style="19" customWidth="1"/>
    <col min="6109" max="6109" width="11.140625" style="19" bestFit="1" customWidth="1"/>
    <col min="6110" max="6110" width="11.85546875" style="19" customWidth="1"/>
    <col min="6111" max="6111" width="12.85546875" style="19" customWidth="1"/>
    <col min="6112" max="6112" width="14.140625" style="19" customWidth="1"/>
    <col min="6113" max="6113" width="7.85546875" style="19" customWidth="1"/>
    <col min="6114" max="6114" width="11.42578125" style="19"/>
    <col min="6115" max="6115" width="9.7109375" style="19" customWidth="1"/>
    <col min="6116" max="6116" width="11.42578125" style="19"/>
    <col min="6117" max="6117" width="45.42578125" style="19" customWidth="1"/>
    <col min="6118" max="6122" width="11.42578125" style="19"/>
    <col min="6123" max="6123" width="14" style="19" customWidth="1"/>
    <col min="6124" max="6361" width="11.42578125" style="19"/>
    <col min="6362" max="6362" width="29.28515625" style="19" customWidth="1"/>
    <col min="6363" max="6363" width="11" style="19" customWidth="1"/>
    <col min="6364" max="6364" width="10.85546875" style="19" customWidth="1"/>
    <col min="6365" max="6365" width="11.140625" style="19" bestFit="1" customWidth="1"/>
    <col min="6366" max="6366" width="11.85546875" style="19" customWidth="1"/>
    <col min="6367" max="6367" width="12.85546875" style="19" customWidth="1"/>
    <col min="6368" max="6368" width="14.140625" style="19" customWidth="1"/>
    <col min="6369" max="6369" width="7.85546875" style="19" customWidth="1"/>
    <col min="6370" max="6370" width="11.42578125" style="19"/>
    <col min="6371" max="6371" width="9.7109375" style="19" customWidth="1"/>
    <col min="6372" max="6372" width="11.42578125" style="19"/>
    <col min="6373" max="6373" width="45.42578125" style="19" customWidth="1"/>
    <col min="6374" max="6378" width="11.42578125" style="19"/>
    <col min="6379" max="6379" width="14" style="19" customWidth="1"/>
    <col min="6380" max="6617" width="11.42578125" style="19"/>
    <col min="6618" max="6618" width="29.28515625" style="19" customWidth="1"/>
    <col min="6619" max="6619" width="11" style="19" customWidth="1"/>
    <col min="6620" max="6620" width="10.85546875" style="19" customWidth="1"/>
    <col min="6621" max="6621" width="11.140625" style="19" bestFit="1" customWidth="1"/>
    <col min="6622" max="6622" width="11.85546875" style="19" customWidth="1"/>
    <col min="6623" max="6623" width="12.85546875" style="19" customWidth="1"/>
    <col min="6624" max="6624" width="14.140625" style="19" customWidth="1"/>
    <col min="6625" max="6625" width="7.85546875" style="19" customWidth="1"/>
    <col min="6626" max="6626" width="11.42578125" style="19"/>
    <col min="6627" max="6627" width="9.7109375" style="19" customWidth="1"/>
    <col min="6628" max="6628" width="11.42578125" style="19"/>
    <col min="6629" max="6629" width="45.42578125" style="19" customWidth="1"/>
    <col min="6630" max="6634" width="11.42578125" style="19"/>
    <col min="6635" max="6635" width="14" style="19" customWidth="1"/>
    <col min="6636" max="6873" width="11.42578125" style="19"/>
    <col min="6874" max="6874" width="29.28515625" style="19" customWidth="1"/>
    <col min="6875" max="6875" width="11" style="19" customWidth="1"/>
    <col min="6876" max="6876" width="10.85546875" style="19" customWidth="1"/>
    <col min="6877" max="6877" width="11.140625" style="19" bestFit="1" customWidth="1"/>
    <col min="6878" max="6878" width="11.85546875" style="19" customWidth="1"/>
    <col min="6879" max="6879" width="12.85546875" style="19" customWidth="1"/>
    <col min="6880" max="6880" width="14.140625" style="19" customWidth="1"/>
    <col min="6881" max="6881" width="7.85546875" style="19" customWidth="1"/>
    <col min="6882" max="6882" width="11.42578125" style="19"/>
    <col min="6883" max="6883" width="9.7109375" style="19" customWidth="1"/>
    <col min="6884" max="6884" width="11.42578125" style="19"/>
    <col min="6885" max="6885" width="45.42578125" style="19" customWidth="1"/>
    <col min="6886" max="6890" width="11.42578125" style="19"/>
    <col min="6891" max="6891" width="14" style="19" customWidth="1"/>
    <col min="6892" max="7129" width="11.42578125" style="19"/>
    <col min="7130" max="7130" width="29.28515625" style="19" customWidth="1"/>
    <col min="7131" max="7131" width="11" style="19" customWidth="1"/>
    <col min="7132" max="7132" width="10.85546875" style="19" customWidth="1"/>
    <col min="7133" max="7133" width="11.140625" style="19" bestFit="1" customWidth="1"/>
    <col min="7134" max="7134" width="11.85546875" style="19" customWidth="1"/>
    <col min="7135" max="7135" width="12.85546875" style="19" customWidth="1"/>
    <col min="7136" max="7136" width="14.140625" style="19" customWidth="1"/>
    <col min="7137" max="7137" width="7.85546875" style="19" customWidth="1"/>
    <col min="7138" max="7138" width="11.42578125" style="19"/>
    <col min="7139" max="7139" width="9.7109375" style="19" customWidth="1"/>
    <col min="7140" max="7140" width="11.42578125" style="19"/>
    <col min="7141" max="7141" width="45.42578125" style="19" customWidth="1"/>
    <col min="7142" max="7146" width="11.42578125" style="19"/>
    <col min="7147" max="7147" width="14" style="19" customWidth="1"/>
    <col min="7148" max="7385" width="11.42578125" style="19"/>
    <col min="7386" max="7386" width="29.28515625" style="19" customWidth="1"/>
    <col min="7387" max="7387" width="11" style="19" customWidth="1"/>
    <col min="7388" max="7388" width="10.85546875" style="19" customWidth="1"/>
    <col min="7389" max="7389" width="11.140625" style="19" bestFit="1" customWidth="1"/>
    <col min="7390" max="7390" width="11.85546875" style="19" customWidth="1"/>
    <col min="7391" max="7391" width="12.85546875" style="19" customWidth="1"/>
    <col min="7392" max="7392" width="14.140625" style="19" customWidth="1"/>
    <col min="7393" max="7393" width="7.85546875" style="19" customWidth="1"/>
    <col min="7394" max="7394" width="11.42578125" style="19"/>
    <col min="7395" max="7395" width="9.7109375" style="19" customWidth="1"/>
    <col min="7396" max="7396" width="11.42578125" style="19"/>
    <col min="7397" max="7397" width="45.42578125" style="19" customWidth="1"/>
    <col min="7398" max="7402" width="11.42578125" style="19"/>
    <col min="7403" max="7403" width="14" style="19" customWidth="1"/>
    <col min="7404" max="7641" width="11.42578125" style="19"/>
    <col min="7642" max="7642" width="29.28515625" style="19" customWidth="1"/>
    <col min="7643" max="7643" width="11" style="19" customWidth="1"/>
    <col min="7644" max="7644" width="10.85546875" style="19" customWidth="1"/>
    <col min="7645" max="7645" width="11.140625" style="19" bestFit="1" customWidth="1"/>
    <col min="7646" max="7646" width="11.85546875" style="19" customWidth="1"/>
    <col min="7647" max="7647" width="12.85546875" style="19" customWidth="1"/>
    <col min="7648" max="7648" width="14.140625" style="19" customWidth="1"/>
    <col min="7649" max="7649" width="7.85546875" style="19" customWidth="1"/>
    <col min="7650" max="7650" width="11.42578125" style="19"/>
    <col min="7651" max="7651" width="9.7109375" style="19" customWidth="1"/>
    <col min="7652" max="7652" width="11.42578125" style="19"/>
    <col min="7653" max="7653" width="45.42578125" style="19" customWidth="1"/>
    <col min="7654" max="7658" width="11.42578125" style="19"/>
    <col min="7659" max="7659" width="14" style="19" customWidth="1"/>
    <col min="7660" max="7897" width="11.42578125" style="19"/>
    <col min="7898" max="7898" width="29.28515625" style="19" customWidth="1"/>
    <col min="7899" max="7899" width="11" style="19" customWidth="1"/>
    <col min="7900" max="7900" width="10.85546875" style="19" customWidth="1"/>
    <col min="7901" max="7901" width="11.140625" style="19" bestFit="1" customWidth="1"/>
    <col min="7902" max="7902" width="11.85546875" style="19" customWidth="1"/>
    <col min="7903" max="7903" width="12.85546875" style="19" customWidth="1"/>
    <col min="7904" max="7904" width="14.140625" style="19" customWidth="1"/>
    <col min="7905" max="7905" width="7.85546875" style="19" customWidth="1"/>
    <col min="7906" max="7906" width="11.42578125" style="19"/>
    <col min="7907" max="7907" width="9.7109375" style="19" customWidth="1"/>
    <col min="7908" max="7908" width="11.42578125" style="19"/>
    <col min="7909" max="7909" width="45.42578125" style="19" customWidth="1"/>
    <col min="7910" max="7914" width="11.42578125" style="19"/>
    <col min="7915" max="7915" width="14" style="19" customWidth="1"/>
    <col min="7916" max="8153" width="11.42578125" style="19"/>
    <col min="8154" max="8154" width="29.28515625" style="19" customWidth="1"/>
    <col min="8155" max="8155" width="11" style="19" customWidth="1"/>
    <col min="8156" max="8156" width="10.85546875" style="19" customWidth="1"/>
    <col min="8157" max="8157" width="11.140625" style="19" bestFit="1" customWidth="1"/>
    <col min="8158" max="8158" width="11.85546875" style="19" customWidth="1"/>
    <col min="8159" max="8159" width="12.85546875" style="19" customWidth="1"/>
    <col min="8160" max="8160" width="14.140625" style="19" customWidth="1"/>
    <col min="8161" max="8161" width="7.85546875" style="19" customWidth="1"/>
    <col min="8162" max="8162" width="11.42578125" style="19"/>
    <col min="8163" max="8163" width="9.7109375" style="19" customWidth="1"/>
    <col min="8164" max="8164" width="11.42578125" style="19"/>
    <col min="8165" max="8165" width="45.42578125" style="19" customWidth="1"/>
    <col min="8166" max="8170" width="11.42578125" style="19"/>
    <col min="8171" max="8171" width="14" style="19" customWidth="1"/>
    <col min="8172" max="8409" width="11.42578125" style="19"/>
    <col min="8410" max="8410" width="29.28515625" style="19" customWidth="1"/>
    <col min="8411" max="8411" width="11" style="19" customWidth="1"/>
    <col min="8412" max="8412" width="10.85546875" style="19" customWidth="1"/>
    <col min="8413" max="8413" width="11.140625" style="19" bestFit="1" customWidth="1"/>
    <col min="8414" max="8414" width="11.85546875" style="19" customWidth="1"/>
    <col min="8415" max="8415" width="12.85546875" style="19" customWidth="1"/>
    <col min="8416" max="8416" width="14.140625" style="19" customWidth="1"/>
    <col min="8417" max="8417" width="7.85546875" style="19" customWidth="1"/>
    <col min="8418" max="8418" width="11.42578125" style="19"/>
    <col min="8419" max="8419" width="9.7109375" style="19" customWidth="1"/>
    <col min="8420" max="8420" width="11.42578125" style="19"/>
    <col min="8421" max="8421" width="45.42578125" style="19" customWidth="1"/>
    <col min="8422" max="8426" width="11.42578125" style="19"/>
    <col min="8427" max="8427" width="14" style="19" customWidth="1"/>
    <col min="8428" max="8665" width="11.42578125" style="19"/>
    <col min="8666" max="8666" width="29.28515625" style="19" customWidth="1"/>
    <col min="8667" max="8667" width="11" style="19" customWidth="1"/>
    <col min="8668" max="8668" width="10.85546875" style="19" customWidth="1"/>
    <col min="8669" max="8669" width="11.140625" style="19" bestFit="1" customWidth="1"/>
    <col min="8670" max="8670" width="11.85546875" style="19" customWidth="1"/>
    <col min="8671" max="8671" width="12.85546875" style="19" customWidth="1"/>
    <col min="8672" max="8672" width="14.140625" style="19" customWidth="1"/>
    <col min="8673" max="8673" width="7.85546875" style="19" customWidth="1"/>
    <col min="8674" max="8674" width="11.42578125" style="19"/>
    <col min="8675" max="8675" width="9.7109375" style="19" customWidth="1"/>
    <col min="8676" max="8676" width="11.42578125" style="19"/>
    <col min="8677" max="8677" width="45.42578125" style="19" customWidth="1"/>
    <col min="8678" max="8682" width="11.42578125" style="19"/>
    <col min="8683" max="8683" width="14" style="19" customWidth="1"/>
    <col min="8684" max="8921" width="11.42578125" style="19"/>
    <col min="8922" max="8922" width="29.28515625" style="19" customWidth="1"/>
    <col min="8923" max="8923" width="11" style="19" customWidth="1"/>
    <col min="8924" max="8924" width="10.85546875" style="19" customWidth="1"/>
    <col min="8925" max="8925" width="11.140625" style="19" bestFit="1" customWidth="1"/>
    <col min="8926" max="8926" width="11.85546875" style="19" customWidth="1"/>
    <col min="8927" max="8927" width="12.85546875" style="19" customWidth="1"/>
    <col min="8928" max="8928" width="14.140625" style="19" customWidth="1"/>
    <col min="8929" max="8929" width="7.85546875" style="19" customWidth="1"/>
    <col min="8930" max="8930" width="11.42578125" style="19"/>
    <col min="8931" max="8931" width="9.7109375" style="19" customWidth="1"/>
    <col min="8932" max="8932" width="11.42578125" style="19"/>
    <col min="8933" max="8933" width="45.42578125" style="19" customWidth="1"/>
    <col min="8934" max="8938" width="11.42578125" style="19"/>
    <col min="8939" max="8939" width="14" style="19" customWidth="1"/>
    <col min="8940" max="9177" width="11.42578125" style="19"/>
    <col min="9178" max="9178" width="29.28515625" style="19" customWidth="1"/>
    <col min="9179" max="9179" width="11" style="19" customWidth="1"/>
    <col min="9180" max="9180" width="10.85546875" style="19" customWidth="1"/>
    <col min="9181" max="9181" width="11.140625" style="19" bestFit="1" customWidth="1"/>
    <col min="9182" max="9182" width="11.85546875" style="19" customWidth="1"/>
    <col min="9183" max="9183" width="12.85546875" style="19" customWidth="1"/>
    <col min="9184" max="9184" width="14.140625" style="19" customWidth="1"/>
    <col min="9185" max="9185" width="7.85546875" style="19" customWidth="1"/>
    <col min="9186" max="9186" width="11.42578125" style="19"/>
    <col min="9187" max="9187" width="9.7109375" style="19" customWidth="1"/>
    <col min="9188" max="9188" width="11.42578125" style="19"/>
    <col min="9189" max="9189" width="45.42578125" style="19" customWidth="1"/>
    <col min="9190" max="9194" width="11.42578125" style="19"/>
    <col min="9195" max="9195" width="14" style="19" customWidth="1"/>
    <col min="9196" max="9433" width="11.42578125" style="19"/>
    <col min="9434" max="9434" width="29.28515625" style="19" customWidth="1"/>
    <col min="9435" max="9435" width="11" style="19" customWidth="1"/>
    <col min="9436" max="9436" width="10.85546875" style="19" customWidth="1"/>
    <col min="9437" max="9437" width="11.140625" style="19" bestFit="1" customWidth="1"/>
    <col min="9438" max="9438" width="11.85546875" style="19" customWidth="1"/>
    <col min="9439" max="9439" width="12.85546875" style="19" customWidth="1"/>
    <col min="9440" max="9440" width="14.140625" style="19" customWidth="1"/>
    <col min="9441" max="9441" width="7.85546875" style="19" customWidth="1"/>
    <col min="9442" max="9442" width="11.42578125" style="19"/>
    <col min="9443" max="9443" width="9.7109375" style="19" customWidth="1"/>
    <col min="9444" max="9444" width="11.42578125" style="19"/>
    <col min="9445" max="9445" width="45.42578125" style="19" customWidth="1"/>
    <col min="9446" max="9450" width="11.42578125" style="19"/>
    <col min="9451" max="9451" width="14" style="19" customWidth="1"/>
    <col min="9452" max="9689" width="11.42578125" style="19"/>
    <col min="9690" max="9690" width="29.28515625" style="19" customWidth="1"/>
    <col min="9691" max="9691" width="11" style="19" customWidth="1"/>
    <col min="9692" max="9692" width="10.85546875" style="19" customWidth="1"/>
    <col min="9693" max="9693" width="11.140625" style="19" bestFit="1" customWidth="1"/>
    <col min="9694" max="9694" width="11.85546875" style="19" customWidth="1"/>
    <col min="9695" max="9695" width="12.85546875" style="19" customWidth="1"/>
    <col min="9696" max="9696" width="14.140625" style="19" customWidth="1"/>
    <col min="9697" max="9697" width="7.85546875" style="19" customWidth="1"/>
    <col min="9698" max="9698" width="11.42578125" style="19"/>
    <col min="9699" max="9699" width="9.7109375" style="19" customWidth="1"/>
    <col min="9700" max="9700" width="11.42578125" style="19"/>
    <col min="9701" max="9701" width="45.42578125" style="19" customWidth="1"/>
    <col min="9702" max="9706" width="11.42578125" style="19"/>
    <col min="9707" max="9707" width="14" style="19" customWidth="1"/>
    <col min="9708" max="9945" width="11.42578125" style="19"/>
    <col min="9946" max="9946" width="29.28515625" style="19" customWidth="1"/>
    <col min="9947" max="9947" width="11" style="19" customWidth="1"/>
    <col min="9948" max="9948" width="10.85546875" style="19" customWidth="1"/>
    <col min="9949" max="9949" width="11.140625" style="19" bestFit="1" customWidth="1"/>
    <col min="9950" max="9950" width="11.85546875" style="19" customWidth="1"/>
    <col min="9951" max="9951" width="12.85546875" style="19" customWidth="1"/>
    <col min="9952" max="9952" width="14.140625" style="19" customWidth="1"/>
    <col min="9953" max="9953" width="7.85546875" style="19" customWidth="1"/>
    <col min="9954" max="9954" width="11.42578125" style="19"/>
    <col min="9955" max="9955" width="9.7109375" style="19" customWidth="1"/>
    <col min="9956" max="9956" width="11.42578125" style="19"/>
    <col min="9957" max="9957" width="45.42578125" style="19" customWidth="1"/>
    <col min="9958" max="9962" width="11.42578125" style="19"/>
    <col min="9963" max="9963" width="14" style="19" customWidth="1"/>
    <col min="9964" max="10201" width="11.42578125" style="19"/>
    <col min="10202" max="10202" width="29.28515625" style="19" customWidth="1"/>
    <col min="10203" max="10203" width="11" style="19" customWidth="1"/>
    <col min="10204" max="10204" width="10.85546875" style="19" customWidth="1"/>
    <col min="10205" max="10205" width="11.140625" style="19" bestFit="1" customWidth="1"/>
    <col min="10206" max="10206" width="11.85546875" style="19" customWidth="1"/>
    <col min="10207" max="10207" width="12.85546875" style="19" customWidth="1"/>
    <col min="10208" max="10208" width="14.140625" style="19" customWidth="1"/>
    <col min="10209" max="10209" width="7.85546875" style="19" customWidth="1"/>
    <col min="10210" max="10210" width="11.42578125" style="19"/>
    <col min="10211" max="10211" width="9.7109375" style="19" customWidth="1"/>
    <col min="10212" max="10212" width="11.42578125" style="19"/>
    <col min="10213" max="10213" width="45.42578125" style="19" customWidth="1"/>
    <col min="10214" max="10218" width="11.42578125" style="19"/>
    <col min="10219" max="10219" width="14" style="19" customWidth="1"/>
    <col min="10220" max="10457" width="11.42578125" style="19"/>
    <col min="10458" max="10458" width="29.28515625" style="19" customWidth="1"/>
    <col min="10459" max="10459" width="11" style="19" customWidth="1"/>
    <col min="10460" max="10460" width="10.85546875" style="19" customWidth="1"/>
    <col min="10461" max="10461" width="11.140625" style="19" bestFit="1" customWidth="1"/>
    <col min="10462" max="10462" width="11.85546875" style="19" customWidth="1"/>
    <col min="10463" max="10463" width="12.85546875" style="19" customWidth="1"/>
    <col min="10464" max="10464" width="14.140625" style="19" customWidth="1"/>
    <col min="10465" max="10465" width="7.85546875" style="19" customWidth="1"/>
    <col min="10466" max="10466" width="11.42578125" style="19"/>
    <col min="10467" max="10467" width="9.7109375" style="19" customWidth="1"/>
    <col min="10468" max="10468" width="11.42578125" style="19"/>
    <col min="10469" max="10469" width="45.42578125" style="19" customWidth="1"/>
    <col min="10470" max="10474" width="11.42578125" style="19"/>
    <col min="10475" max="10475" width="14" style="19" customWidth="1"/>
    <col min="10476" max="10713" width="11.42578125" style="19"/>
    <col min="10714" max="10714" width="29.28515625" style="19" customWidth="1"/>
    <col min="10715" max="10715" width="11" style="19" customWidth="1"/>
    <col min="10716" max="10716" width="10.85546875" style="19" customWidth="1"/>
    <col min="10717" max="10717" width="11.140625" style="19" bestFit="1" customWidth="1"/>
    <col min="10718" max="10718" width="11.85546875" style="19" customWidth="1"/>
    <col min="10719" max="10719" width="12.85546875" style="19" customWidth="1"/>
    <col min="10720" max="10720" width="14.140625" style="19" customWidth="1"/>
    <col min="10721" max="10721" width="7.85546875" style="19" customWidth="1"/>
    <col min="10722" max="10722" width="11.42578125" style="19"/>
    <col min="10723" max="10723" width="9.7109375" style="19" customWidth="1"/>
    <col min="10724" max="10724" width="11.42578125" style="19"/>
    <col min="10725" max="10725" width="45.42578125" style="19" customWidth="1"/>
    <col min="10726" max="10730" width="11.42578125" style="19"/>
    <col min="10731" max="10731" width="14" style="19" customWidth="1"/>
    <col min="10732" max="10969" width="11.42578125" style="19"/>
    <col min="10970" max="10970" width="29.28515625" style="19" customWidth="1"/>
    <col min="10971" max="10971" width="11" style="19" customWidth="1"/>
    <col min="10972" max="10972" width="10.85546875" style="19" customWidth="1"/>
    <col min="10973" max="10973" width="11.140625" style="19" bestFit="1" customWidth="1"/>
    <col min="10974" max="10974" width="11.85546875" style="19" customWidth="1"/>
    <col min="10975" max="10975" width="12.85546875" style="19" customWidth="1"/>
    <col min="10976" max="10976" width="14.140625" style="19" customWidth="1"/>
    <col min="10977" max="10977" width="7.85546875" style="19" customWidth="1"/>
    <col min="10978" max="10978" width="11.42578125" style="19"/>
    <col min="10979" max="10979" width="9.7109375" style="19" customWidth="1"/>
    <col min="10980" max="10980" width="11.42578125" style="19"/>
    <col min="10981" max="10981" width="45.42578125" style="19" customWidth="1"/>
    <col min="10982" max="10986" width="11.42578125" style="19"/>
    <col min="10987" max="10987" width="14" style="19" customWidth="1"/>
    <col min="10988" max="11225" width="11.42578125" style="19"/>
    <col min="11226" max="11226" width="29.28515625" style="19" customWidth="1"/>
    <col min="11227" max="11227" width="11" style="19" customWidth="1"/>
    <col min="11228" max="11228" width="10.85546875" style="19" customWidth="1"/>
    <col min="11229" max="11229" width="11.140625" style="19" bestFit="1" customWidth="1"/>
    <col min="11230" max="11230" width="11.85546875" style="19" customWidth="1"/>
    <col min="11231" max="11231" width="12.85546875" style="19" customWidth="1"/>
    <col min="11232" max="11232" width="14.140625" style="19" customWidth="1"/>
    <col min="11233" max="11233" width="7.85546875" style="19" customWidth="1"/>
    <col min="11234" max="11234" width="11.42578125" style="19"/>
    <col min="11235" max="11235" width="9.7109375" style="19" customWidth="1"/>
    <col min="11236" max="11236" width="11.42578125" style="19"/>
    <col min="11237" max="11237" width="45.42578125" style="19" customWidth="1"/>
    <col min="11238" max="11242" width="11.42578125" style="19"/>
    <col min="11243" max="11243" width="14" style="19" customWidth="1"/>
    <col min="11244" max="11481" width="11.42578125" style="19"/>
    <col min="11482" max="11482" width="29.28515625" style="19" customWidth="1"/>
    <col min="11483" max="11483" width="11" style="19" customWidth="1"/>
    <col min="11484" max="11484" width="10.85546875" style="19" customWidth="1"/>
    <col min="11485" max="11485" width="11.140625" style="19" bestFit="1" customWidth="1"/>
    <col min="11486" max="11486" width="11.85546875" style="19" customWidth="1"/>
    <col min="11487" max="11487" width="12.85546875" style="19" customWidth="1"/>
    <col min="11488" max="11488" width="14.140625" style="19" customWidth="1"/>
    <col min="11489" max="11489" width="7.85546875" style="19" customWidth="1"/>
    <col min="11490" max="11490" width="11.42578125" style="19"/>
    <col min="11491" max="11491" width="9.7109375" style="19" customWidth="1"/>
    <col min="11492" max="11492" width="11.42578125" style="19"/>
    <col min="11493" max="11493" width="45.42578125" style="19" customWidth="1"/>
    <col min="11494" max="11498" width="11.42578125" style="19"/>
    <col min="11499" max="11499" width="14" style="19" customWidth="1"/>
    <col min="11500" max="11737" width="11.42578125" style="19"/>
    <col min="11738" max="11738" width="29.28515625" style="19" customWidth="1"/>
    <col min="11739" max="11739" width="11" style="19" customWidth="1"/>
    <col min="11740" max="11740" width="10.85546875" style="19" customWidth="1"/>
    <col min="11741" max="11741" width="11.140625" style="19" bestFit="1" customWidth="1"/>
    <col min="11742" max="11742" width="11.85546875" style="19" customWidth="1"/>
    <col min="11743" max="11743" width="12.85546875" style="19" customWidth="1"/>
    <col min="11744" max="11744" width="14.140625" style="19" customWidth="1"/>
    <col min="11745" max="11745" width="7.85546875" style="19" customWidth="1"/>
    <col min="11746" max="11746" width="11.42578125" style="19"/>
    <col min="11747" max="11747" width="9.7109375" style="19" customWidth="1"/>
    <col min="11748" max="11748" width="11.42578125" style="19"/>
    <col min="11749" max="11749" width="45.42578125" style="19" customWidth="1"/>
    <col min="11750" max="11754" width="11.42578125" style="19"/>
    <col min="11755" max="11755" width="14" style="19" customWidth="1"/>
    <col min="11756" max="11993" width="11.42578125" style="19"/>
    <col min="11994" max="11994" width="29.28515625" style="19" customWidth="1"/>
    <col min="11995" max="11995" width="11" style="19" customWidth="1"/>
    <col min="11996" max="11996" width="10.85546875" style="19" customWidth="1"/>
    <col min="11997" max="11997" width="11.140625" style="19" bestFit="1" customWidth="1"/>
    <col min="11998" max="11998" width="11.85546875" style="19" customWidth="1"/>
    <col min="11999" max="11999" width="12.85546875" style="19" customWidth="1"/>
    <col min="12000" max="12000" width="14.140625" style="19" customWidth="1"/>
    <col min="12001" max="12001" width="7.85546875" style="19" customWidth="1"/>
    <col min="12002" max="12002" width="11.42578125" style="19"/>
    <col min="12003" max="12003" width="9.7109375" style="19" customWidth="1"/>
    <col min="12004" max="12004" width="11.42578125" style="19"/>
    <col min="12005" max="12005" width="45.42578125" style="19" customWidth="1"/>
    <col min="12006" max="12010" width="11.42578125" style="19"/>
    <col min="12011" max="12011" width="14" style="19" customWidth="1"/>
    <col min="12012" max="12249" width="11.42578125" style="19"/>
    <col min="12250" max="12250" width="29.28515625" style="19" customWidth="1"/>
    <col min="12251" max="12251" width="11" style="19" customWidth="1"/>
    <col min="12252" max="12252" width="10.85546875" style="19" customWidth="1"/>
    <col min="12253" max="12253" width="11.140625" style="19" bestFit="1" customWidth="1"/>
    <col min="12254" max="12254" width="11.85546875" style="19" customWidth="1"/>
    <col min="12255" max="12255" width="12.85546875" style="19" customWidth="1"/>
    <col min="12256" max="12256" width="14.140625" style="19" customWidth="1"/>
    <col min="12257" max="12257" width="7.85546875" style="19" customWidth="1"/>
    <col min="12258" max="12258" width="11.42578125" style="19"/>
    <col min="12259" max="12259" width="9.7109375" style="19" customWidth="1"/>
    <col min="12260" max="12260" width="11.42578125" style="19"/>
    <col min="12261" max="12261" width="45.42578125" style="19" customWidth="1"/>
    <col min="12262" max="12266" width="11.42578125" style="19"/>
    <col min="12267" max="12267" width="14" style="19" customWidth="1"/>
    <col min="12268" max="12505" width="11.42578125" style="19"/>
    <col min="12506" max="12506" width="29.28515625" style="19" customWidth="1"/>
    <col min="12507" max="12507" width="11" style="19" customWidth="1"/>
    <col min="12508" max="12508" width="10.85546875" style="19" customWidth="1"/>
    <col min="12509" max="12509" width="11.140625" style="19" bestFit="1" customWidth="1"/>
    <col min="12510" max="12510" width="11.85546875" style="19" customWidth="1"/>
    <col min="12511" max="12511" width="12.85546875" style="19" customWidth="1"/>
    <col min="12512" max="12512" width="14.140625" style="19" customWidth="1"/>
    <col min="12513" max="12513" width="7.85546875" style="19" customWidth="1"/>
    <col min="12514" max="12514" width="11.42578125" style="19"/>
    <col min="12515" max="12515" width="9.7109375" style="19" customWidth="1"/>
    <col min="12516" max="12516" width="11.42578125" style="19"/>
    <col min="12517" max="12517" width="45.42578125" style="19" customWidth="1"/>
    <col min="12518" max="12522" width="11.42578125" style="19"/>
    <col min="12523" max="12523" width="14" style="19" customWidth="1"/>
    <col min="12524" max="12761" width="11.42578125" style="19"/>
    <col min="12762" max="12762" width="29.28515625" style="19" customWidth="1"/>
    <col min="12763" max="12763" width="11" style="19" customWidth="1"/>
    <col min="12764" max="12764" width="10.85546875" style="19" customWidth="1"/>
    <col min="12765" max="12765" width="11.140625" style="19" bestFit="1" customWidth="1"/>
    <col min="12766" max="12766" width="11.85546875" style="19" customWidth="1"/>
    <col min="12767" max="12767" width="12.85546875" style="19" customWidth="1"/>
    <col min="12768" max="12768" width="14.140625" style="19" customWidth="1"/>
    <col min="12769" max="12769" width="7.85546875" style="19" customWidth="1"/>
    <col min="12770" max="12770" width="11.42578125" style="19"/>
    <col min="12771" max="12771" width="9.7109375" style="19" customWidth="1"/>
    <col min="12772" max="12772" width="11.42578125" style="19"/>
    <col min="12773" max="12773" width="45.42578125" style="19" customWidth="1"/>
    <col min="12774" max="12778" width="11.42578125" style="19"/>
    <col min="12779" max="12779" width="14" style="19" customWidth="1"/>
    <col min="12780" max="13017" width="11.42578125" style="19"/>
    <col min="13018" max="13018" width="29.28515625" style="19" customWidth="1"/>
    <col min="13019" max="13019" width="11" style="19" customWidth="1"/>
    <col min="13020" max="13020" width="10.85546875" style="19" customWidth="1"/>
    <col min="13021" max="13021" width="11.140625" style="19" bestFit="1" customWidth="1"/>
    <col min="13022" max="13022" width="11.85546875" style="19" customWidth="1"/>
    <col min="13023" max="13023" width="12.85546875" style="19" customWidth="1"/>
    <col min="13024" max="13024" width="14.140625" style="19" customWidth="1"/>
    <col min="13025" max="13025" width="7.85546875" style="19" customWidth="1"/>
    <col min="13026" max="13026" width="11.42578125" style="19"/>
    <col min="13027" max="13027" width="9.7109375" style="19" customWidth="1"/>
    <col min="13028" max="13028" width="11.42578125" style="19"/>
    <col min="13029" max="13029" width="45.42578125" style="19" customWidth="1"/>
    <col min="13030" max="13034" width="11.42578125" style="19"/>
    <col min="13035" max="13035" width="14" style="19" customWidth="1"/>
    <col min="13036" max="13273" width="11.42578125" style="19"/>
    <col min="13274" max="13274" width="29.28515625" style="19" customWidth="1"/>
    <col min="13275" max="13275" width="11" style="19" customWidth="1"/>
    <col min="13276" max="13276" width="10.85546875" style="19" customWidth="1"/>
    <col min="13277" max="13277" width="11.140625" style="19" bestFit="1" customWidth="1"/>
    <col min="13278" max="13278" width="11.85546875" style="19" customWidth="1"/>
    <col min="13279" max="13279" width="12.85546875" style="19" customWidth="1"/>
    <col min="13280" max="13280" width="14.140625" style="19" customWidth="1"/>
    <col min="13281" max="13281" width="7.85546875" style="19" customWidth="1"/>
    <col min="13282" max="13282" width="11.42578125" style="19"/>
    <col min="13283" max="13283" width="9.7109375" style="19" customWidth="1"/>
    <col min="13284" max="13284" width="11.42578125" style="19"/>
    <col min="13285" max="13285" width="45.42578125" style="19" customWidth="1"/>
    <col min="13286" max="13290" width="11.42578125" style="19"/>
    <col min="13291" max="13291" width="14" style="19" customWidth="1"/>
    <col min="13292" max="13529" width="11.42578125" style="19"/>
    <col min="13530" max="13530" width="29.28515625" style="19" customWidth="1"/>
    <col min="13531" max="13531" width="11" style="19" customWidth="1"/>
    <col min="13532" max="13532" width="10.85546875" style="19" customWidth="1"/>
    <col min="13533" max="13533" width="11.140625" style="19" bestFit="1" customWidth="1"/>
    <col min="13534" max="13534" width="11.85546875" style="19" customWidth="1"/>
    <col min="13535" max="13535" width="12.85546875" style="19" customWidth="1"/>
    <col min="13536" max="13536" width="14.140625" style="19" customWidth="1"/>
    <col min="13537" max="13537" width="7.85546875" style="19" customWidth="1"/>
    <col min="13538" max="13538" width="11.42578125" style="19"/>
    <col min="13539" max="13539" width="9.7109375" style="19" customWidth="1"/>
    <col min="13540" max="13540" width="11.42578125" style="19"/>
    <col min="13541" max="13541" width="45.42578125" style="19" customWidth="1"/>
    <col min="13542" max="13546" width="11.42578125" style="19"/>
    <col min="13547" max="13547" width="14" style="19" customWidth="1"/>
    <col min="13548" max="13785" width="11.42578125" style="19"/>
    <col min="13786" max="13786" width="29.28515625" style="19" customWidth="1"/>
    <col min="13787" max="13787" width="11" style="19" customWidth="1"/>
    <col min="13788" max="13788" width="10.85546875" style="19" customWidth="1"/>
    <col min="13789" max="13789" width="11.140625" style="19" bestFit="1" customWidth="1"/>
    <col min="13790" max="13790" width="11.85546875" style="19" customWidth="1"/>
    <col min="13791" max="13791" width="12.85546875" style="19" customWidth="1"/>
    <col min="13792" max="13792" width="14.140625" style="19" customWidth="1"/>
    <col min="13793" max="13793" width="7.85546875" style="19" customWidth="1"/>
    <col min="13794" max="13794" width="11.42578125" style="19"/>
    <col min="13795" max="13795" width="9.7109375" style="19" customWidth="1"/>
    <col min="13796" max="13796" width="11.42578125" style="19"/>
    <col min="13797" max="13797" width="45.42578125" style="19" customWidth="1"/>
    <col min="13798" max="13802" width="11.42578125" style="19"/>
    <col min="13803" max="13803" width="14" style="19" customWidth="1"/>
    <col min="13804" max="14041" width="11.42578125" style="19"/>
    <col min="14042" max="14042" width="29.28515625" style="19" customWidth="1"/>
    <col min="14043" max="14043" width="11" style="19" customWidth="1"/>
    <col min="14044" max="14044" width="10.85546875" style="19" customWidth="1"/>
    <col min="14045" max="14045" width="11.140625" style="19" bestFit="1" customWidth="1"/>
    <col min="14046" max="14046" width="11.85546875" style="19" customWidth="1"/>
    <col min="14047" max="14047" width="12.85546875" style="19" customWidth="1"/>
    <col min="14048" max="14048" width="14.140625" style="19" customWidth="1"/>
    <col min="14049" max="14049" width="7.85546875" style="19" customWidth="1"/>
    <col min="14050" max="14050" width="11.42578125" style="19"/>
    <col min="14051" max="14051" width="9.7109375" style="19" customWidth="1"/>
    <col min="14052" max="14052" width="11.42578125" style="19"/>
    <col min="14053" max="14053" width="45.42578125" style="19" customWidth="1"/>
    <col min="14054" max="14058" width="11.42578125" style="19"/>
    <col min="14059" max="14059" width="14" style="19" customWidth="1"/>
    <col min="14060" max="14297" width="11.42578125" style="19"/>
    <col min="14298" max="14298" width="29.28515625" style="19" customWidth="1"/>
    <col min="14299" max="14299" width="11" style="19" customWidth="1"/>
    <col min="14300" max="14300" width="10.85546875" style="19" customWidth="1"/>
    <col min="14301" max="14301" width="11.140625" style="19" bestFit="1" customWidth="1"/>
    <col min="14302" max="14302" width="11.85546875" style="19" customWidth="1"/>
    <col min="14303" max="14303" width="12.85546875" style="19" customWidth="1"/>
    <col min="14304" max="14304" width="14.140625" style="19" customWidth="1"/>
    <col min="14305" max="14305" width="7.85546875" style="19" customWidth="1"/>
    <col min="14306" max="14306" width="11.42578125" style="19"/>
    <col min="14307" max="14307" width="9.7109375" style="19" customWidth="1"/>
    <col min="14308" max="14308" width="11.42578125" style="19"/>
    <col min="14309" max="14309" width="45.42578125" style="19" customWidth="1"/>
    <col min="14310" max="14314" width="11.42578125" style="19"/>
    <col min="14315" max="14315" width="14" style="19" customWidth="1"/>
    <col min="14316" max="14553" width="11.42578125" style="19"/>
    <col min="14554" max="14554" width="29.28515625" style="19" customWidth="1"/>
    <col min="14555" max="14555" width="11" style="19" customWidth="1"/>
    <col min="14556" max="14556" width="10.85546875" style="19" customWidth="1"/>
    <col min="14557" max="14557" width="11.140625" style="19" bestFit="1" customWidth="1"/>
    <col min="14558" max="14558" width="11.85546875" style="19" customWidth="1"/>
    <col min="14559" max="14559" width="12.85546875" style="19" customWidth="1"/>
    <col min="14560" max="14560" width="14.140625" style="19" customWidth="1"/>
    <col min="14561" max="14561" width="7.85546875" style="19" customWidth="1"/>
    <col min="14562" max="14562" width="11.42578125" style="19"/>
    <col min="14563" max="14563" width="9.7109375" style="19" customWidth="1"/>
    <col min="14564" max="14564" width="11.42578125" style="19"/>
    <col min="14565" max="14565" width="45.42578125" style="19" customWidth="1"/>
    <col min="14566" max="14570" width="11.42578125" style="19"/>
    <col min="14571" max="14571" width="14" style="19" customWidth="1"/>
    <col min="14572" max="14809" width="11.42578125" style="19"/>
    <col min="14810" max="14810" width="29.28515625" style="19" customWidth="1"/>
    <col min="14811" max="14811" width="11" style="19" customWidth="1"/>
    <col min="14812" max="14812" width="10.85546875" style="19" customWidth="1"/>
    <col min="14813" max="14813" width="11.140625" style="19" bestFit="1" customWidth="1"/>
    <col min="14814" max="14814" width="11.85546875" style="19" customWidth="1"/>
    <col min="14815" max="14815" width="12.85546875" style="19" customWidth="1"/>
    <col min="14816" max="14816" width="14.140625" style="19" customWidth="1"/>
    <col min="14817" max="14817" width="7.85546875" style="19" customWidth="1"/>
    <col min="14818" max="14818" width="11.42578125" style="19"/>
    <col min="14819" max="14819" width="9.7109375" style="19" customWidth="1"/>
    <col min="14820" max="14820" width="11.42578125" style="19"/>
    <col min="14821" max="14821" width="45.42578125" style="19" customWidth="1"/>
    <col min="14822" max="14826" width="11.42578125" style="19"/>
    <col min="14827" max="14827" width="14" style="19" customWidth="1"/>
    <col min="14828" max="15065" width="11.42578125" style="19"/>
    <col min="15066" max="15066" width="29.28515625" style="19" customWidth="1"/>
    <col min="15067" max="15067" width="11" style="19" customWidth="1"/>
    <col min="15068" max="15068" width="10.85546875" style="19" customWidth="1"/>
    <col min="15069" max="15069" width="11.140625" style="19" bestFit="1" customWidth="1"/>
    <col min="15070" max="15070" width="11.85546875" style="19" customWidth="1"/>
    <col min="15071" max="15071" width="12.85546875" style="19" customWidth="1"/>
    <col min="15072" max="15072" width="14.140625" style="19" customWidth="1"/>
    <col min="15073" max="15073" width="7.85546875" style="19" customWidth="1"/>
    <col min="15074" max="15074" width="11.42578125" style="19"/>
    <col min="15075" max="15075" width="9.7109375" style="19" customWidth="1"/>
    <col min="15076" max="15076" width="11.42578125" style="19"/>
    <col min="15077" max="15077" width="45.42578125" style="19" customWidth="1"/>
    <col min="15078" max="15082" width="11.42578125" style="19"/>
    <col min="15083" max="15083" width="14" style="19" customWidth="1"/>
    <col min="15084" max="15321" width="11.42578125" style="19"/>
    <col min="15322" max="15322" width="29.28515625" style="19" customWidth="1"/>
    <col min="15323" max="15323" width="11" style="19" customWidth="1"/>
    <col min="15324" max="15324" width="10.85546875" style="19" customWidth="1"/>
    <col min="15325" max="15325" width="11.140625" style="19" bestFit="1" customWidth="1"/>
    <col min="15326" max="15326" width="11.85546875" style="19" customWidth="1"/>
    <col min="15327" max="15327" width="12.85546875" style="19" customWidth="1"/>
    <col min="15328" max="15328" width="14.140625" style="19" customWidth="1"/>
    <col min="15329" max="15329" width="7.85546875" style="19" customWidth="1"/>
    <col min="15330" max="15330" width="11.42578125" style="19"/>
    <col min="15331" max="15331" width="9.7109375" style="19" customWidth="1"/>
    <col min="15332" max="15332" width="11.42578125" style="19"/>
    <col min="15333" max="15333" width="45.42578125" style="19" customWidth="1"/>
    <col min="15334" max="15338" width="11.42578125" style="19"/>
    <col min="15339" max="15339" width="14" style="19" customWidth="1"/>
    <col min="15340" max="15577" width="11.42578125" style="19"/>
    <col min="15578" max="15578" width="29.28515625" style="19" customWidth="1"/>
    <col min="15579" max="15579" width="11" style="19" customWidth="1"/>
    <col min="15580" max="15580" width="10.85546875" style="19" customWidth="1"/>
    <col min="15581" max="15581" width="11.140625" style="19" bestFit="1" customWidth="1"/>
    <col min="15582" max="15582" width="11.85546875" style="19" customWidth="1"/>
    <col min="15583" max="15583" width="12.85546875" style="19" customWidth="1"/>
    <col min="15584" max="15584" width="14.140625" style="19" customWidth="1"/>
    <col min="15585" max="15585" width="7.85546875" style="19" customWidth="1"/>
    <col min="15586" max="15586" width="11.42578125" style="19"/>
    <col min="15587" max="15587" width="9.7109375" style="19" customWidth="1"/>
    <col min="15588" max="15588" width="11.42578125" style="19"/>
    <col min="15589" max="15589" width="45.42578125" style="19" customWidth="1"/>
    <col min="15590" max="15594" width="11.42578125" style="19"/>
    <col min="15595" max="15595" width="14" style="19" customWidth="1"/>
    <col min="15596" max="15833" width="11.42578125" style="19"/>
    <col min="15834" max="15834" width="29.28515625" style="19" customWidth="1"/>
    <col min="15835" max="15835" width="11" style="19" customWidth="1"/>
    <col min="15836" max="15836" width="10.85546875" style="19" customWidth="1"/>
    <col min="15837" max="15837" width="11.140625" style="19" bestFit="1" customWidth="1"/>
    <col min="15838" max="15838" width="11.85546875" style="19" customWidth="1"/>
    <col min="15839" max="15839" width="12.85546875" style="19" customWidth="1"/>
    <col min="15840" max="15840" width="14.140625" style="19" customWidth="1"/>
    <col min="15841" max="15841" width="7.85546875" style="19" customWidth="1"/>
    <col min="15842" max="15842" width="11.42578125" style="19"/>
    <col min="15843" max="15843" width="9.7109375" style="19" customWidth="1"/>
    <col min="15844" max="15844" width="11.42578125" style="19"/>
    <col min="15845" max="15845" width="45.42578125" style="19" customWidth="1"/>
    <col min="15846" max="15850" width="11.42578125" style="19"/>
    <col min="15851" max="15851" width="14" style="19" customWidth="1"/>
    <col min="15852" max="16089" width="11.42578125" style="19"/>
    <col min="16090" max="16090" width="29.28515625" style="19" customWidth="1"/>
    <col min="16091" max="16091" width="11" style="19" customWidth="1"/>
    <col min="16092" max="16092" width="10.85546875" style="19" customWidth="1"/>
    <col min="16093" max="16093" width="11.140625" style="19" bestFit="1" customWidth="1"/>
    <col min="16094" max="16094" width="11.85546875" style="19" customWidth="1"/>
    <col min="16095" max="16095" width="12.85546875" style="19" customWidth="1"/>
    <col min="16096" max="16096" width="14.140625" style="19" customWidth="1"/>
    <col min="16097" max="16097" width="7.85546875" style="19" customWidth="1"/>
    <col min="16098" max="16098" width="11.42578125" style="19"/>
    <col min="16099" max="16099" width="9.7109375" style="19" customWidth="1"/>
    <col min="16100" max="16100" width="11.42578125" style="19"/>
    <col min="16101" max="16101" width="45.42578125" style="19" customWidth="1"/>
    <col min="16102" max="16106" width="11.42578125" style="19"/>
    <col min="16107" max="16107" width="14" style="19" customWidth="1"/>
    <col min="16108" max="16384" width="11.42578125" style="19"/>
  </cols>
  <sheetData>
    <row r="1" spans="1:69" ht="33.75" customHeight="1">
      <c r="A1" s="742"/>
      <c r="B1" s="753" t="s">
        <v>0</v>
      </c>
      <c r="C1" s="753"/>
      <c r="D1" s="753"/>
      <c r="E1" s="753"/>
      <c r="F1" s="753"/>
      <c r="G1" s="753"/>
      <c r="H1" s="753"/>
      <c r="I1" s="753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</row>
    <row r="2" spans="1:69" ht="24" customHeight="1">
      <c r="A2" s="742"/>
      <c r="B2" s="754" t="s">
        <v>56</v>
      </c>
      <c r="C2" s="754"/>
      <c r="D2" s="754"/>
      <c r="E2" s="754"/>
      <c r="F2" s="754"/>
      <c r="G2" s="754"/>
      <c r="H2" s="754"/>
      <c r="I2" s="754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</row>
    <row r="3" spans="1:69" ht="24.75" customHeight="1">
      <c r="A3" s="742"/>
      <c r="B3" s="755" t="s">
        <v>190</v>
      </c>
      <c r="C3" s="755"/>
      <c r="D3" s="755"/>
      <c r="E3" s="755"/>
      <c r="F3" s="755"/>
      <c r="G3" s="755"/>
      <c r="H3" s="755"/>
      <c r="I3" s="755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</row>
    <row r="4" spans="1:69" ht="78" customHeight="1">
      <c r="A4" s="756"/>
      <c r="B4" s="743" t="s">
        <v>1</v>
      </c>
      <c r="C4" s="743"/>
      <c r="D4" s="743"/>
      <c r="E4" s="743"/>
      <c r="F4" s="743"/>
      <c r="G4" s="743"/>
      <c r="H4" s="743"/>
      <c r="I4" s="743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</row>
    <row r="5" spans="1:69" ht="36.75" customHeight="1">
      <c r="A5" s="166" t="s">
        <v>3</v>
      </c>
      <c r="B5" s="156" t="s">
        <v>69</v>
      </c>
      <c r="C5" s="156" t="s">
        <v>92</v>
      </c>
      <c r="D5" s="156" t="s">
        <v>70</v>
      </c>
      <c r="E5" s="156" t="s">
        <v>5</v>
      </c>
      <c r="F5" s="156" t="s">
        <v>6</v>
      </c>
      <c r="G5" s="156" t="s">
        <v>66</v>
      </c>
      <c r="H5" s="156" t="s">
        <v>7</v>
      </c>
      <c r="I5" s="156" t="s">
        <v>58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1:69">
      <c r="A6" s="187" t="s">
        <v>2</v>
      </c>
      <c r="B6" s="188">
        <v>14643053.423999999</v>
      </c>
      <c r="C6" s="188">
        <v>-1718411.0214530001</v>
      </c>
      <c r="D6" s="188">
        <v>12924642.402546998</v>
      </c>
      <c r="E6" s="189">
        <v>0</v>
      </c>
      <c r="F6" s="189">
        <v>12924642.402546998</v>
      </c>
      <c r="G6" s="188">
        <v>12493396.223401049</v>
      </c>
      <c r="H6" s="190">
        <v>96.663380187130244</v>
      </c>
      <c r="I6" s="188">
        <v>431246.17914595047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>
      <c r="A7" s="24" t="s">
        <v>53</v>
      </c>
      <c r="B7" s="25">
        <v>7549879.7910000002</v>
      </c>
      <c r="C7" s="25">
        <v>-317.40502600000002</v>
      </c>
      <c r="D7" s="25">
        <v>7549562.3859740002</v>
      </c>
      <c r="E7" s="26">
        <v>0</v>
      </c>
      <c r="F7" s="22">
        <v>7549562.3859740002</v>
      </c>
      <c r="G7" s="25">
        <v>7863770.7312534293</v>
      </c>
      <c r="H7" s="27">
        <v>104.16194117242057</v>
      </c>
      <c r="I7" s="25">
        <v>-314208.34527942969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>
      <c r="A8" s="24" t="s">
        <v>71</v>
      </c>
      <c r="B8" s="25">
        <v>6838260.2879999997</v>
      </c>
      <c r="C8" s="25">
        <v>0</v>
      </c>
      <c r="D8" s="25">
        <v>6838260.2879999997</v>
      </c>
      <c r="E8" s="26">
        <v>0</v>
      </c>
      <c r="F8" s="22">
        <v>6838260.2879999997</v>
      </c>
      <c r="G8" s="25">
        <v>7221388.7905400004</v>
      </c>
      <c r="H8" s="27">
        <v>105.60271891393673</v>
      </c>
      <c r="I8" s="25">
        <v>-383128.50254000002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69">
      <c r="A9" s="24" t="s">
        <v>72</v>
      </c>
      <c r="B9" s="25">
        <v>711619.50300000003</v>
      </c>
      <c r="C9" s="25">
        <v>-317.40502600000002</v>
      </c>
      <c r="D9" s="25">
        <v>711302.09797400003</v>
      </c>
      <c r="E9" s="26">
        <v>0</v>
      </c>
      <c r="F9" s="22">
        <v>711302.09797400003</v>
      </c>
      <c r="G9" s="25">
        <v>642381.94071343006</v>
      </c>
      <c r="H9" s="27">
        <v>90.310705190259512</v>
      </c>
      <c r="I9" s="25">
        <v>68920.157260569948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>
      <c r="A10" s="24" t="s">
        <v>54</v>
      </c>
      <c r="B10" s="25">
        <v>2406433.9929999998</v>
      </c>
      <c r="C10" s="25">
        <v>139176.000657</v>
      </c>
      <c r="D10" s="25">
        <v>2545609.9936569999</v>
      </c>
      <c r="E10" s="26">
        <v>0</v>
      </c>
      <c r="F10" s="22">
        <v>2545609.9936569999</v>
      </c>
      <c r="G10" s="25">
        <v>2548430.6611617599</v>
      </c>
      <c r="H10" s="27">
        <v>100.11080517093302</v>
      </c>
      <c r="I10" s="25">
        <v>-2820.6675047597655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>
      <c r="A11" s="24" t="s">
        <v>73</v>
      </c>
      <c r="B11" s="25">
        <v>2379880.16</v>
      </c>
      <c r="C11" s="25">
        <v>138131.000657</v>
      </c>
      <c r="D11" s="25">
        <v>2518011.1606569998</v>
      </c>
      <c r="E11" s="26">
        <v>0</v>
      </c>
      <c r="F11" s="22">
        <v>2518011.1606569998</v>
      </c>
      <c r="G11" s="25">
        <v>2522392.4181019999</v>
      </c>
      <c r="H11" s="27">
        <v>100.1739967444726</v>
      </c>
      <c r="I11" s="25">
        <v>-4381.2574450000002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1:69">
      <c r="A12" s="24" t="s">
        <v>167</v>
      </c>
      <c r="B12" s="25">
        <v>0</v>
      </c>
      <c r="C12" s="25">
        <v>1045</v>
      </c>
      <c r="D12" s="25">
        <v>1045</v>
      </c>
      <c r="E12" s="26">
        <v>0</v>
      </c>
      <c r="F12" s="22">
        <v>1045</v>
      </c>
      <c r="G12" s="25">
        <v>0</v>
      </c>
      <c r="H12" s="27">
        <v>0</v>
      </c>
      <c r="I12" s="25">
        <v>1045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1:69">
      <c r="A13" s="24" t="s">
        <v>179</v>
      </c>
      <c r="B13" s="25">
        <v>26553.832999999999</v>
      </c>
      <c r="C13" s="25">
        <v>0</v>
      </c>
      <c r="D13" s="25">
        <v>26553.832999999999</v>
      </c>
      <c r="E13" s="26">
        <v>0</v>
      </c>
      <c r="F13" s="22">
        <v>26553.832999999999</v>
      </c>
      <c r="G13" s="25">
        <v>26038.24305976</v>
      </c>
      <c r="H13" s="27">
        <v>98.058321974684418</v>
      </c>
      <c r="I13" s="25">
        <v>515.58994024000162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</row>
    <row r="14" spans="1:69">
      <c r="A14" s="24" t="s">
        <v>57</v>
      </c>
      <c r="B14" s="25">
        <v>4686739.6399999997</v>
      </c>
      <c r="C14" s="25">
        <v>-1857269.617084</v>
      </c>
      <c r="D14" s="25">
        <v>2829470.0229159999</v>
      </c>
      <c r="E14" s="26">
        <v>0</v>
      </c>
      <c r="F14" s="22">
        <v>2829470.0229159999</v>
      </c>
      <c r="G14" s="25">
        <v>2081194.8309858602</v>
      </c>
      <c r="H14" s="27">
        <v>73.5542279695552</v>
      </c>
      <c r="I14" s="25">
        <v>748275.1919301399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>
      <c r="A15" s="20" t="s">
        <v>13</v>
      </c>
      <c r="B15" s="21">
        <v>1951075.4879999999</v>
      </c>
      <c r="C15" s="21">
        <v>-113986.395787</v>
      </c>
      <c r="D15" s="28">
        <v>1837089.0922130002</v>
      </c>
      <c r="E15" s="22">
        <v>0</v>
      </c>
      <c r="F15" s="22">
        <v>1837089.0922130002</v>
      </c>
      <c r="G15" s="21">
        <v>2174505.8388371901</v>
      </c>
      <c r="H15" s="23">
        <v>118.36692341457049</v>
      </c>
      <c r="I15" s="21">
        <v>-337416.74662418995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69">
      <c r="A16" s="24" t="s">
        <v>124</v>
      </c>
      <c r="B16" s="25">
        <v>472109.45600000001</v>
      </c>
      <c r="C16" s="31">
        <v>-32665.142214</v>
      </c>
      <c r="D16" s="32">
        <v>439444.31378600001</v>
      </c>
      <c r="E16" s="33">
        <v>0</v>
      </c>
      <c r="F16" s="22">
        <v>439444.31378600001</v>
      </c>
      <c r="G16" s="30">
        <v>624132.08734422002</v>
      </c>
      <c r="H16" s="27">
        <v>142.02757158627361</v>
      </c>
      <c r="I16" s="25">
        <v>-184687.77355821998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69">
      <c r="A17" s="24" t="s">
        <v>71</v>
      </c>
      <c r="B17" s="193">
        <v>0</v>
      </c>
      <c r="C17" s="30">
        <v>0</v>
      </c>
      <c r="D17" s="30">
        <v>0</v>
      </c>
      <c r="E17" s="26">
        <v>0</v>
      </c>
      <c r="F17" s="22">
        <v>0</v>
      </c>
      <c r="G17" s="25">
        <v>1882.7878350000001</v>
      </c>
      <c r="H17" s="27">
        <v>0</v>
      </c>
      <c r="I17" s="25">
        <v>-1882.7878350000001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>
      <c r="A18" s="24" t="s">
        <v>72</v>
      </c>
      <c r="B18" s="25">
        <v>472109.45600000001</v>
      </c>
      <c r="C18" s="25">
        <v>-32665.142214</v>
      </c>
      <c r="D18" s="25">
        <v>439444.31378600001</v>
      </c>
      <c r="E18" s="35">
        <v>0</v>
      </c>
      <c r="F18" s="22">
        <v>439444.31378600001</v>
      </c>
      <c r="G18" s="25">
        <v>622249.29950921994</v>
      </c>
      <c r="H18" s="27">
        <v>141.59912416394175</v>
      </c>
      <c r="I18" s="25">
        <v>-182804.98572321996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>
      <c r="A19" s="24" t="s">
        <v>54</v>
      </c>
      <c r="B19" s="194">
        <v>615923.87</v>
      </c>
      <c r="C19" s="194">
        <v>-87452.175206</v>
      </c>
      <c r="D19" s="194">
        <v>528471.69479400001</v>
      </c>
      <c r="E19" s="194">
        <v>0</v>
      </c>
      <c r="F19" s="195">
        <v>528471.69479400001</v>
      </c>
      <c r="G19" s="194">
        <v>497574.28606800002</v>
      </c>
      <c r="H19" s="196">
        <v>94.153441134052812</v>
      </c>
      <c r="I19" s="194">
        <v>30897.408726000001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>
      <c r="A20" s="24" t="s">
        <v>73</v>
      </c>
      <c r="B20" s="25">
        <v>615923.87</v>
      </c>
      <c r="C20" s="25">
        <v>-87452.175206</v>
      </c>
      <c r="D20" s="25">
        <v>528471.69479400001</v>
      </c>
      <c r="E20" s="35">
        <v>0</v>
      </c>
      <c r="F20" s="22">
        <v>528471.69479400001</v>
      </c>
      <c r="G20" s="25">
        <v>497574.28606800002</v>
      </c>
      <c r="H20" s="27">
        <v>94.153441134052812</v>
      </c>
      <c r="I20" s="25">
        <v>30897.408726000001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</row>
    <row r="21" spans="1:69">
      <c r="A21" s="24" t="s">
        <v>57</v>
      </c>
      <c r="B21" s="25">
        <v>863042.16200000001</v>
      </c>
      <c r="C21" s="25">
        <v>6130.9216329999999</v>
      </c>
      <c r="D21" s="25">
        <v>869173.08363300003</v>
      </c>
      <c r="E21" s="35">
        <v>0</v>
      </c>
      <c r="F21" s="22">
        <v>869173.08363300003</v>
      </c>
      <c r="G21" s="25">
        <v>1052799.46542497</v>
      </c>
      <c r="H21" s="27">
        <v>121.12656100951055</v>
      </c>
      <c r="I21" s="25">
        <v>-183626.38179196996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>
      <c r="A22" s="20" t="s">
        <v>74</v>
      </c>
      <c r="B22" s="21">
        <v>1135</v>
      </c>
      <c r="C22" s="21">
        <v>0</v>
      </c>
      <c r="D22" s="21">
        <v>1135</v>
      </c>
      <c r="E22" s="22">
        <v>0</v>
      </c>
      <c r="F22" s="22">
        <v>1135</v>
      </c>
      <c r="G22" s="21">
        <v>856.387338</v>
      </c>
      <c r="H22" s="36">
        <v>75.452628898678412</v>
      </c>
      <c r="I22" s="21">
        <v>278.612662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>
      <c r="A23" s="24" t="s">
        <v>53</v>
      </c>
      <c r="B23" s="25">
        <v>1135</v>
      </c>
      <c r="C23" s="25">
        <v>0</v>
      </c>
      <c r="D23" s="25">
        <v>1135</v>
      </c>
      <c r="E23" s="26">
        <v>0</v>
      </c>
      <c r="F23" s="22">
        <v>1135</v>
      </c>
      <c r="G23" s="25">
        <v>856.387338</v>
      </c>
      <c r="H23" s="27">
        <v>75.452628898678412</v>
      </c>
      <c r="I23" s="25">
        <v>278.612662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</row>
    <row r="24" spans="1:69">
      <c r="A24" s="24" t="s">
        <v>72</v>
      </c>
      <c r="B24" s="25">
        <v>1135</v>
      </c>
      <c r="C24" s="25">
        <v>0</v>
      </c>
      <c r="D24" s="25">
        <v>1135</v>
      </c>
      <c r="E24" s="26">
        <v>0</v>
      </c>
      <c r="F24" s="22">
        <v>1135</v>
      </c>
      <c r="G24" s="25">
        <v>856.387338</v>
      </c>
      <c r="H24" s="27">
        <v>75.452628898678412</v>
      </c>
      <c r="I24" s="25">
        <v>278.612662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</row>
    <row r="25" spans="1:69">
      <c r="A25" s="24" t="s">
        <v>54</v>
      </c>
      <c r="B25" s="194">
        <v>0</v>
      </c>
      <c r="C25" s="194">
        <v>0</v>
      </c>
      <c r="D25" s="194">
        <v>0</v>
      </c>
      <c r="E25" s="197">
        <v>0</v>
      </c>
      <c r="F25" s="195">
        <v>0</v>
      </c>
      <c r="G25" s="194">
        <v>0</v>
      </c>
      <c r="H25" s="196">
        <v>0</v>
      </c>
      <c r="I25" s="194"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</row>
    <row r="26" spans="1:69">
      <c r="A26" s="24" t="s">
        <v>57</v>
      </c>
      <c r="B26" s="25">
        <v>0</v>
      </c>
      <c r="C26" s="25">
        <v>0</v>
      </c>
      <c r="D26" s="25">
        <v>0</v>
      </c>
      <c r="E26" s="26">
        <v>0</v>
      </c>
      <c r="F26" s="22">
        <v>0</v>
      </c>
      <c r="G26" s="25">
        <v>0</v>
      </c>
      <c r="H26" s="27">
        <v>0</v>
      </c>
      <c r="I26" s="25">
        <v>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</row>
    <row r="27" spans="1:69">
      <c r="A27" s="20" t="s">
        <v>14</v>
      </c>
      <c r="B27" s="21">
        <v>91434.303</v>
      </c>
      <c r="C27" s="21">
        <v>43790.005604999998</v>
      </c>
      <c r="D27" s="21">
        <v>135224.308605</v>
      </c>
      <c r="E27" s="37">
        <v>0</v>
      </c>
      <c r="F27" s="22">
        <v>135224.308605</v>
      </c>
      <c r="G27" s="21">
        <v>145227.42753799999</v>
      </c>
      <c r="H27" s="36">
        <v>107.39742656937506</v>
      </c>
      <c r="I27" s="21">
        <v>-10003.118933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</row>
    <row r="28" spans="1:69">
      <c r="A28" s="24" t="s">
        <v>53</v>
      </c>
      <c r="B28" s="25">
        <v>54137.838000000003</v>
      </c>
      <c r="C28" s="25">
        <v>719.78642000000002</v>
      </c>
      <c r="D28" s="25">
        <v>54857.62442</v>
      </c>
      <c r="E28" s="26">
        <v>0</v>
      </c>
      <c r="F28" s="22">
        <v>54857.62442</v>
      </c>
      <c r="G28" s="25">
        <v>64581.792638999999</v>
      </c>
      <c r="H28" s="27">
        <v>117.72619270668739</v>
      </c>
      <c r="I28" s="25">
        <v>-9724.1682189999992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</row>
    <row r="29" spans="1:69">
      <c r="A29" s="24" t="s">
        <v>71</v>
      </c>
      <c r="B29" s="25">
        <v>25383</v>
      </c>
      <c r="C29" s="25">
        <v>0</v>
      </c>
      <c r="D29" s="25">
        <v>25383</v>
      </c>
      <c r="E29" s="26">
        <v>0</v>
      </c>
      <c r="F29" s="22">
        <v>25383</v>
      </c>
      <c r="G29" s="25">
        <v>33479.268564999998</v>
      </c>
      <c r="H29" s="27">
        <v>131.89642108891778</v>
      </c>
      <c r="I29" s="25">
        <v>-8096.2685650000003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</row>
    <row r="30" spans="1:69">
      <c r="A30" s="24" t="s">
        <v>72</v>
      </c>
      <c r="B30" s="25">
        <v>28754.838</v>
      </c>
      <c r="C30" s="25">
        <v>719.78642000000002</v>
      </c>
      <c r="D30" s="25">
        <v>29474.62442</v>
      </c>
      <c r="E30" s="26">
        <v>0</v>
      </c>
      <c r="F30" s="22">
        <v>29474.62442</v>
      </c>
      <c r="G30" s="25">
        <v>31102.524074000001</v>
      </c>
      <c r="H30" s="27">
        <v>105.52305478367823</v>
      </c>
      <c r="I30" s="25">
        <v>-1627.8996540000001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</row>
    <row r="31" spans="1:69">
      <c r="A31" s="24" t="s">
        <v>54</v>
      </c>
      <c r="B31" s="198">
        <v>25334.272000000001</v>
      </c>
      <c r="C31" s="198">
        <v>2720.439327</v>
      </c>
      <c r="D31" s="198">
        <v>28054.711327000001</v>
      </c>
      <c r="E31" s="198">
        <v>0</v>
      </c>
      <c r="F31" s="195">
        <v>28054.711327000001</v>
      </c>
      <c r="G31" s="198">
        <v>28054.711327000001</v>
      </c>
      <c r="H31" s="199">
        <v>100</v>
      </c>
      <c r="I31" s="194"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</row>
    <row r="32" spans="1:69">
      <c r="A32" s="24" t="s">
        <v>73</v>
      </c>
      <c r="B32" s="30">
        <v>25334.272000000001</v>
      </c>
      <c r="C32" s="30">
        <v>2720.439327</v>
      </c>
      <c r="D32" s="30">
        <v>28054.711327000001</v>
      </c>
      <c r="E32" s="34">
        <v>0</v>
      </c>
      <c r="F32" s="22">
        <v>28054.711327000001</v>
      </c>
      <c r="G32" s="30">
        <v>28054.711327000001</v>
      </c>
      <c r="H32" s="38">
        <v>100</v>
      </c>
      <c r="I32" s="25">
        <v>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</row>
    <row r="33" spans="1:69">
      <c r="A33" s="24" t="s">
        <v>57</v>
      </c>
      <c r="B33" s="25">
        <v>11962.192999999999</v>
      </c>
      <c r="C33" s="25">
        <v>40349.779858000002</v>
      </c>
      <c r="D33" s="25">
        <v>52311.972858000001</v>
      </c>
      <c r="E33" s="35">
        <v>0</v>
      </c>
      <c r="F33" s="22">
        <v>52311.972858000001</v>
      </c>
      <c r="G33" s="25">
        <v>52590.923572</v>
      </c>
      <c r="H33" s="27">
        <v>100.53324449214944</v>
      </c>
      <c r="I33" s="25">
        <v>-278.950714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</row>
    <row r="34" spans="1:69">
      <c r="A34" s="39" t="s">
        <v>15</v>
      </c>
      <c r="B34" s="40">
        <v>16686698.214999998</v>
      </c>
      <c r="C34" s="40">
        <v>-1788607.4116350003</v>
      </c>
      <c r="D34" s="40">
        <v>14898090.803364998</v>
      </c>
      <c r="E34" s="40">
        <v>0</v>
      </c>
      <c r="F34" s="191">
        <v>14898090.803364998</v>
      </c>
      <c r="G34" s="40">
        <v>14813985.87711424</v>
      </c>
      <c r="H34" s="192">
        <v>99.4354650715932</v>
      </c>
      <c r="I34" s="40">
        <v>84104.926250760502</v>
      </c>
      <c r="J34" s="2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ht="16.5" customHeight="1">
      <c r="A35" s="752" t="s">
        <v>197</v>
      </c>
      <c r="B35" s="752"/>
      <c r="C35" s="752"/>
      <c r="D35" s="752"/>
      <c r="E35" s="752"/>
      <c r="F35" s="752"/>
      <c r="G35" s="752"/>
      <c r="H35" s="752"/>
      <c r="I35" s="752"/>
      <c r="J35" s="2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</row>
    <row r="36" spans="1:69">
      <c r="A36" s="111" t="s">
        <v>183</v>
      </c>
      <c r="B36" s="138"/>
      <c r="C36" s="138"/>
      <c r="D36" s="138"/>
      <c r="E36" s="138"/>
      <c r="F36" s="139"/>
      <c r="G36" s="138"/>
      <c r="H36" s="202"/>
      <c r="I36" s="138"/>
      <c r="J36" s="29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</row>
    <row r="37" spans="1:69" s="141" customFormat="1">
      <c r="A37" s="58"/>
      <c r="B37" s="138"/>
      <c r="C37" s="138"/>
      <c r="D37" s="138"/>
      <c r="E37" s="138"/>
      <c r="F37" s="139"/>
      <c r="G37" s="138"/>
      <c r="H37" s="38"/>
      <c r="I37" s="138"/>
      <c r="J37" s="140"/>
    </row>
    <row r="38" spans="1:69">
      <c r="A38" s="742" t="s">
        <v>0</v>
      </c>
      <c r="B38" s="742"/>
      <c r="C38" s="742"/>
      <c r="D38" s="742"/>
      <c r="E38" s="742"/>
      <c r="F38" s="742"/>
      <c r="G38" s="742"/>
      <c r="H38" s="742"/>
      <c r="I38" s="742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</row>
    <row r="39" spans="1:69">
      <c r="A39" s="736" t="s">
        <v>178</v>
      </c>
      <c r="B39" s="736"/>
      <c r="C39" s="736"/>
      <c r="D39" s="736"/>
      <c r="E39" s="736"/>
      <c r="F39" s="736"/>
      <c r="G39" s="736"/>
      <c r="H39" s="736"/>
      <c r="I39" s="736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spans="1:69" ht="19.5" customHeight="1">
      <c r="A40" s="749" t="s">
        <v>190</v>
      </c>
      <c r="B40" s="749"/>
      <c r="C40" s="749"/>
      <c r="D40" s="749"/>
      <c r="E40" s="749"/>
      <c r="F40" s="749"/>
      <c r="G40" s="749"/>
      <c r="H40" s="749"/>
      <c r="I40" s="74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</row>
    <row r="41" spans="1:69">
      <c r="A41" s="748" t="s">
        <v>1</v>
      </c>
      <c r="B41" s="748"/>
      <c r="C41" s="748"/>
      <c r="D41" s="748"/>
      <c r="E41" s="748"/>
      <c r="F41" s="748"/>
      <c r="G41" s="748"/>
      <c r="H41" s="748"/>
      <c r="I41" s="74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spans="1:69" ht="35.25" customHeight="1">
      <c r="A42" s="200" t="s">
        <v>3</v>
      </c>
      <c r="B42" s="201" t="s">
        <v>69</v>
      </c>
      <c r="C42" s="156" t="s">
        <v>92</v>
      </c>
      <c r="D42" s="201" t="s">
        <v>70</v>
      </c>
      <c r="E42" s="201" t="s">
        <v>5</v>
      </c>
      <c r="F42" s="201" t="s">
        <v>6</v>
      </c>
      <c r="G42" s="201" t="s">
        <v>66</v>
      </c>
      <c r="H42" s="201" t="s">
        <v>7</v>
      </c>
      <c r="I42" s="201" t="s">
        <v>58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spans="1:69">
      <c r="A43" s="39" t="s">
        <v>15</v>
      </c>
      <c r="B43" s="40">
        <v>16686698.215</v>
      </c>
      <c r="C43" s="40">
        <v>-1788607.4116349998</v>
      </c>
      <c r="D43" s="40">
        <v>14898090.803365</v>
      </c>
      <c r="E43" s="40">
        <v>0</v>
      </c>
      <c r="F43" s="40">
        <v>14898090.803365</v>
      </c>
      <c r="G43" s="40">
        <v>14813985.87711424</v>
      </c>
      <c r="H43" s="41">
        <v>99.435465071593171</v>
      </c>
      <c r="I43" s="40">
        <v>84104.926250759861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</row>
    <row r="44" spans="1:69">
      <c r="A44" s="24" t="s">
        <v>53</v>
      </c>
      <c r="B44" s="25">
        <v>8077262.085</v>
      </c>
      <c r="C44" s="25">
        <v>-32262.76082</v>
      </c>
      <c r="D44" s="25">
        <v>8044999.3241799995</v>
      </c>
      <c r="E44" s="25">
        <v>0</v>
      </c>
      <c r="F44" s="42"/>
      <c r="G44" s="25">
        <v>8553340.9985746499</v>
      </c>
      <c r="H44" s="27">
        <v>106.31872861526269</v>
      </c>
      <c r="I44" s="25">
        <v>-508341.67439465004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>
      <c r="A45" s="24" t="s">
        <v>71</v>
      </c>
      <c r="B45" s="25">
        <v>6863643.2879999997</v>
      </c>
      <c r="C45" s="25">
        <v>0</v>
      </c>
      <c r="D45" s="25">
        <v>6863643.2879999997</v>
      </c>
      <c r="E45" s="43"/>
      <c r="F45" s="42"/>
      <c r="G45" s="25">
        <v>7256750.8469400005</v>
      </c>
      <c r="H45" s="27">
        <v>105.72738912040035</v>
      </c>
      <c r="I45" s="25">
        <v>-393107.55894000002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>
      <c r="A46" s="24" t="s">
        <v>72</v>
      </c>
      <c r="B46" s="44">
        <v>1213618.797</v>
      </c>
      <c r="C46" s="44">
        <v>-32262.76082</v>
      </c>
      <c r="D46" s="44">
        <v>1181356.0361800001</v>
      </c>
      <c r="E46" s="45"/>
      <c r="F46" s="46"/>
      <c r="G46" s="44">
        <v>1296590.1516346501</v>
      </c>
      <c r="H46" s="47">
        <v>109.75439341955435</v>
      </c>
      <c r="I46" s="44">
        <v>-115234.11545465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</row>
    <row r="47" spans="1:69">
      <c r="A47" s="48" t="s">
        <v>54</v>
      </c>
      <c r="B47" s="30">
        <v>3047692.1350000002</v>
      </c>
      <c r="C47" s="30">
        <v>54444.264777999997</v>
      </c>
      <c r="D47" s="30">
        <v>3102136.3997780001</v>
      </c>
      <c r="E47" s="49"/>
      <c r="F47" s="30"/>
      <c r="G47" s="30">
        <v>3074059.6585567598</v>
      </c>
      <c r="H47" s="38">
        <v>99.09492241465432</v>
      </c>
      <c r="I47" s="30">
        <v>28076.741221240005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</row>
    <row r="48" spans="1:69">
      <c r="A48" s="24" t="s">
        <v>73</v>
      </c>
      <c r="B48" s="25">
        <v>3021138.3020000001</v>
      </c>
      <c r="C48" s="25">
        <v>53399.264777999997</v>
      </c>
      <c r="D48" s="25">
        <v>3074537.566778</v>
      </c>
      <c r="E48" s="43"/>
      <c r="F48" s="42"/>
      <c r="G48" s="25">
        <v>3048021.4154969999</v>
      </c>
      <c r="H48" s="27">
        <v>99.137556438811444</v>
      </c>
      <c r="I48" s="25">
        <v>26516.151281000002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</row>
    <row r="49" spans="1:69">
      <c r="A49" s="24" t="s">
        <v>167</v>
      </c>
      <c r="B49" s="25">
        <v>0</v>
      </c>
      <c r="C49" s="25">
        <v>1045</v>
      </c>
      <c r="D49" s="25">
        <v>1045</v>
      </c>
      <c r="E49" s="43"/>
      <c r="F49" s="42"/>
      <c r="G49" s="25">
        <v>0</v>
      </c>
      <c r="H49" s="27">
        <v>0</v>
      </c>
      <c r="I49" s="25">
        <v>1045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0" spans="1:69">
      <c r="A50" s="24" t="s">
        <v>179</v>
      </c>
      <c r="B50" s="25">
        <v>26553.832999999999</v>
      </c>
      <c r="C50" s="25">
        <v>0</v>
      </c>
      <c r="D50" s="25">
        <v>26553.832999999999</v>
      </c>
      <c r="E50" s="43"/>
      <c r="F50" s="42"/>
      <c r="G50" s="25">
        <v>26038.24305976</v>
      </c>
      <c r="H50" s="27">
        <v>98.058321974684418</v>
      </c>
      <c r="I50" s="25">
        <v>515.58994024000162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</row>
    <row r="51" spans="1:69" ht="11.25" customHeight="1">
      <c r="A51" s="50" t="s">
        <v>57</v>
      </c>
      <c r="B51" s="51">
        <v>5561743.9949999992</v>
      </c>
      <c r="C51" s="51">
        <v>-1810788.9155929999</v>
      </c>
      <c r="D51" s="51">
        <v>3750955.079407</v>
      </c>
      <c r="E51" s="52"/>
      <c r="F51" s="53"/>
      <c r="G51" s="51">
        <v>3186585.2199828303</v>
      </c>
      <c r="H51" s="54">
        <v>84.95396912315482</v>
      </c>
      <c r="I51" s="51">
        <v>564369.85942416987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</row>
    <row r="52" spans="1:69" s="56" customFormat="1" ht="14.25" customHeight="1">
      <c r="A52" s="751" t="s">
        <v>197</v>
      </c>
      <c r="B52" s="734"/>
      <c r="C52" s="734"/>
      <c r="D52" s="734"/>
      <c r="E52" s="734"/>
      <c r="F52" s="734"/>
      <c r="G52" s="734"/>
      <c r="H52" s="734"/>
      <c r="I52" s="734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</row>
    <row r="53" spans="1:69" ht="11.25" customHeight="1">
      <c r="A53" s="111" t="s">
        <v>183</v>
      </c>
      <c r="B53" s="57"/>
      <c r="C53" s="57"/>
      <c r="D53" s="57"/>
      <c r="E53" s="57"/>
      <c r="F53" s="57"/>
      <c r="G53" s="57"/>
      <c r="H53" s="57"/>
      <c r="I53" s="57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</row>
    <row r="54" spans="1:69" ht="11.25" customHeight="1">
      <c r="A54" s="130"/>
      <c r="B54" s="57"/>
      <c r="C54" s="57"/>
      <c r="D54" s="57"/>
      <c r="E54" s="57"/>
      <c r="F54" s="57"/>
      <c r="G54" s="57"/>
      <c r="H54" s="57"/>
      <c r="I54" s="57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</row>
    <row r="55" spans="1:69" ht="11.25" customHeight="1">
      <c r="A55" s="58"/>
      <c r="B55" s="43"/>
      <c r="C55" s="43"/>
      <c r="D55" s="43"/>
      <c r="E55" s="43"/>
      <c r="F55" s="43"/>
      <c r="G55" s="43"/>
      <c r="H55" s="43"/>
      <c r="I55" s="43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</row>
    <row r="56" spans="1:69" ht="11.25" customHeight="1">
      <c r="A56" s="741" t="s">
        <v>15</v>
      </c>
      <c r="B56" s="741"/>
      <c r="C56" s="741"/>
      <c r="D56" s="741"/>
      <c r="E56" s="741"/>
      <c r="F56" s="741"/>
      <c r="G56" s="741"/>
      <c r="H56" s="741"/>
      <c r="I56" s="741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</row>
    <row r="57" spans="1:69" ht="15" customHeight="1">
      <c r="A57" s="747" t="s">
        <v>177</v>
      </c>
      <c r="B57" s="747"/>
      <c r="C57" s="747"/>
      <c r="D57" s="747"/>
      <c r="E57" s="747"/>
      <c r="F57" s="747"/>
      <c r="G57" s="747"/>
      <c r="H57" s="747"/>
      <c r="I57" s="747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</row>
    <row r="58" spans="1:69" ht="15" customHeight="1">
      <c r="A58" s="749" t="s">
        <v>190</v>
      </c>
      <c r="B58" s="749"/>
      <c r="C58" s="749"/>
      <c r="D58" s="749"/>
      <c r="E58" s="749"/>
      <c r="F58" s="749"/>
      <c r="G58" s="749"/>
      <c r="H58" s="749"/>
      <c r="I58" s="749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</row>
    <row r="59" spans="1:69" ht="13.5" customHeight="1">
      <c r="A59" s="748" t="s">
        <v>1</v>
      </c>
      <c r="B59" s="748"/>
      <c r="C59" s="748"/>
      <c r="D59" s="748"/>
      <c r="E59" s="748"/>
      <c r="F59" s="748"/>
      <c r="G59" s="748"/>
      <c r="H59" s="748"/>
      <c r="I59" s="74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</row>
    <row r="60" spans="1:69" ht="37.5" customHeight="1">
      <c r="A60" s="164" t="s">
        <v>3</v>
      </c>
      <c r="B60" s="156" t="s">
        <v>4</v>
      </c>
      <c r="C60" s="156" t="s">
        <v>92</v>
      </c>
      <c r="D60" s="156" t="s">
        <v>70</v>
      </c>
      <c r="E60" s="165" t="s">
        <v>5</v>
      </c>
      <c r="F60" s="156" t="s">
        <v>6</v>
      </c>
      <c r="G60" s="165" t="s">
        <v>55</v>
      </c>
      <c r="H60" s="156" t="s">
        <v>7</v>
      </c>
      <c r="I60" s="156" t="s">
        <v>58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</row>
    <row r="61" spans="1:69" s="61" customFormat="1" ht="16.5" customHeight="1">
      <c r="A61" s="24" t="s">
        <v>2</v>
      </c>
      <c r="B61" s="25">
        <v>2406433.9929999998</v>
      </c>
      <c r="C61" s="43">
        <v>139176.000657</v>
      </c>
      <c r="D61" s="25">
        <v>2545609.9936569999</v>
      </c>
      <c r="E61" s="43">
        <v>0</v>
      </c>
      <c r="F61" s="25">
        <v>2545609.9936569999</v>
      </c>
      <c r="G61" s="43">
        <v>2548430.6611617599</v>
      </c>
      <c r="H61" s="59">
        <v>100.11080517093302</v>
      </c>
      <c r="I61" s="25">
        <v>-2820.6675047599711</v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</row>
    <row r="62" spans="1:69" ht="16.5" customHeight="1">
      <c r="A62" s="62" t="s">
        <v>13</v>
      </c>
      <c r="B62" s="63">
        <v>615923.87</v>
      </c>
      <c r="C62" s="64">
        <v>-87452.175206</v>
      </c>
      <c r="D62" s="63">
        <v>528471.69479400001</v>
      </c>
      <c r="E62" s="64">
        <v>0</v>
      </c>
      <c r="F62" s="63">
        <v>528471.69479400001</v>
      </c>
      <c r="G62" s="64">
        <v>497574.28606800002</v>
      </c>
      <c r="H62" s="65">
        <v>94.153441134052812</v>
      </c>
      <c r="I62" s="25">
        <v>30897.408725999994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</row>
    <row r="63" spans="1:69" ht="16.5" customHeight="1">
      <c r="A63" s="24" t="s">
        <v>74</v>
      </c>
      <c r="B63" s="44">
        <v>0</v>
      </c>
      <c r="C63" s="45">
        <v>0</v>
      </c>
      <c r="D63" s="44">
        <v>0</v>
      </c>
      <c r="E63" s="45">
        <v>0</v>
      </c>
      <c r="F63" s="44">
        <v>0</v>
      </c>
      <c r="G63" s="45">
        <v>0</v>
      </c>
      <c r="H63" s="66"/>
      <c r="I63" s="25">
        <v>0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</row>
    <row r="64" spans="1:69" ht="16.5" customHeight="1">
      <c r="A64" s="24" t="s">
        <v>14</v>
      </c>
      <c r="B64" s="67">
        <v>25334.272000000001</v>
      </c>
      <c r="C64" s="68">
        <v>2720.439327</v>
      </c>
      <c r="D64" s="67">
        <v>28054.711327000001</v>
      </c>
      <c r="E64" s="68">
        <v>0</v>
      </c>
      <c r="F64" s="69">
        <v>28054.711327000001</v>
      </c>
      <c r="G64" s="68">
        <v>28054.711327000001</v>
      </c>
      <c r="H64" s="66">
        <v>100</v>
      </c>
      <c r="I64" s="25">
        <v>0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</row>
    <row r="65" spans="1:69">
      <c r="A65" s="167" t="s">
        <v>15</v>
      </c>
      <c r="B65" s="168">
        <v>3047692.1349999998</v>
      </c>
      <c r="C65" s="169">
        <v>54444.264777999997</v>
      </c>
      <c r="D65" s="170">
        <v>3102136.3997779996</v>
      </c>
      <c r="E65" s="168">
        <v>0</v>
      </c>
      <c r="F65" s="168">
        <v>3102136.3997780001</v>
      </c>
      <c r="G65" s="169">
        <v>3074059.6585567598</v>
      </c>
      <c r="H65" s="171">
        <v>99.094922414654334</v>
      </c>
      <c r="I65" s="168">
        <v>28076.74122123979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</row>
    <row r="66" spans="1:69" s="56" customFormat="1" ht="15" customHeight="1">
      <c r="A66" s="751" t="s">
        <v>197</v>
      </c>
      <c r="B66" s="734"/>
      <c r="C66" s="734"/>
      <c r="D66" s="734"/>
      <c r="E66" s="734"/>
      <c r="F66" s="734"/>
      <c r="G66" s="734"/>
      <c r="H66" s="734"/>
      <c r="I66" s="734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</row>
    <row r="67" spans="1:69">
      <c r="A67" s="111" t="s">
        <v>183</v>
      </c>
      <c r="B67" s="57"/>
      <c r="C67" s="57"/>
      <c r="D67" s="57"/>
      <c r="E67" s="57"/>
      <c r="F67" s="57"/>
      <c r="G67" s="57"/>
      <c r="H67" s="57"/>
      <c r="I67" s="5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</row>
    <row r="68" spans="1:69">
      <c r="A68" s="70"/>
      <c r="B68" s="70"/>
      <c r="C68" s="70"/>
      <c r="D68" s="70"/>
      <c r="E68" s="70"/>
      <c r="F68" s="70"/>
      <c r="G68" s="70"/>
      <c r="H68" s="70"/>
      <c r="I68" s="7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</row>
    <row r="69" spans="1:69">
      <c r="A69" s="741" t="s">
        <v>13</v>
      </c>
      <c r="B69" s="741"/>
      <c r="C69" s="741"/>
      <c r="D69" s="741"/>
      <c r="E69" s="741"/>
      <c r="F69" s="741"/>
      <c r="G69" s="741"/>
      <c r="H69" s="741"/>
      <c r="I69" s="741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</row>
    <row r="70" spans="1:69">
      <c r="A70" s="741" t="s">
        <v>64</v>
      </c>
      <c r="B70" s="741"/>
      <c r="C70" s="741"/>
      <c r="D70" s="741"/>
      <c r="E70" s="741"/>
      <c r="F70" s="741"/>
      <c r="G70" s="741"/>
      <c r="H70" s="741"/>
      <c r="I70" s="741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</row>
    <row r="71" spans="1:69">
      <c r="A71" s="749" t="s">
        <v>190</v>
      </c>
      <c r="B71" s="749"/>
      <c r="C71" s="749"/>
      <c r="D71" s="749"/>
      <c r="E71" s="749"/>
      <c r="F71" s="749"/>
      <c r="G71" s="749"/>
      <c r="H71" s="749"/>
      <c r="I71" s="749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</row>
    <row r="72" spans="1:69">
      <c r="A72" s="750" t="s">
        <v>1</v>
      </c>
      <c r="B72" s="740"/>
      <c r="C72" s="740"/>
      <c r="D72" s="740"/>
      <c r="E72" s="740"/>
      <c r="F72" s="740"/>
      <c r="G72" s="740"/>
      <c r="H72" s="740"/>
      <c r="I72" s="74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</row>
    <row r="73" spans="1:69" ht="38.25" customHeight="1">
      <c r="A73" s="175" t="s">
        <v>44</v>
      </c>
      <c r="B73" s="156" t="s">
        <v>69</v>
      </c>
      <c r="C73" s="156" t="s">
        <v>92</v>
      </c>
      <c r="D73" s="156" t="s">
        <v>70</v>
      </c>
      <c r="E73" s="156" t="s">
        <v>5</v>
      </c>
      <c r="F73" s="156" t="s">
        <v>6</v>
      </c>
      <c r="G73" s="156" t="s">
        <v>66</v>
      </c>
      <c r="H73" s="156" t="s">
        <v>7</v>
      </c>
      <c r="I73" s="156" t="s">
        <v>58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</row>
    <row r="74" spans="1:69" ht="17.25" customHeight="1">
      <c r="A74" s="71" t="s">
        <v>32</v>
      </c>
      <c r="B74" s="30">
        <v>7340</v>
      </c>
      <c r="C74" s="30">
        <v>-1000</v>
      </c>
      <c r="D74" s="30">
        <v>6340</v>
      </c>
      <c r="E74" s="72">
        <v>0</v>
      </c>
      <c r="F74" s="30">
        <v>6340</v>
      </c>
      <c r="G74" s="30">
        <v>7651.2523629999996</v>
      </c>
      <c r="H74" s="27">
        <v>120.68221392744478</v>
      </c>
      <c r="I74" s="30">
        <v>-1311.2523630000001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</row>
    <row r="75" spans="1:69">
      <c r="A75" s="71" t="s">
        <v>33</v>
      </c>
      <c r="B75" s="30">
        <v>1086620.2930000001</v>
      </c>
      <c r="C75" s="30">
        <v>-61894.341680999998</v>
      </c>
      <c r="D75" s="30">
        <v>1024725.951319</v>
      </c>
      <c r="E75" s="72">
        <v>0</v>
      </c>
      <c r="F75" s="30">
        <v>1024725.951319</v>
      </c>
      <c r="G75" s="30">
        <v>1053681.340821</v>
      </c>
      <c r="H75" s="27">
        <v>102.82567153342114</v>
      </c>
      <c r="I75" s="30">
        <v>-28955.389502000002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</row>
    <row r="76" spans="1:69">
      <c r="A76" s="71" t="s">
        <v>75</v>
      </c>
      <c r="B76" s="30">
        <v>0</v>
      </c>
      <c r="C76" s="30">
        <v>3864.6548419999999</v>
      </c>
      <c r="D76" s="30">
        <v>3864.6548419999999</v>
      </c>
      <c r="E76" s="72">
        <v>0</v>
      </c>
      <c r="F76" s="30">
        <v>3864.6548419999999</v>
      </c>
      <c r="G76" s="30">
        <v>3864.6548419999999</v>
      </c>
      <c r="H76" s="27">
        <v>100</v>
      </c>
      <c r="I76" s="30">
        <v>0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</row>
    <row r="77" spans="1:69">
      <c r="A77" s="71" t="s">
        <v>34</v>
      </c>
      <c r="B77" s="25">
        <v>441082.196</v>
      </c>
      <c r="C77" s="25">
        <v>-32520.257899</v>
      </c>
      <c r="D77" s="25">
        <v>408561.93810099998</v>
      </c>
      <c r="E77" s="73">
        <v>0</v>
      </c>
      <c r="F77" s="25">
        <v>408561.93810099998</v>
      </c>
      <c r="G77" s="25">
        <v>500248.93366500002</v>
      </c>
      <c r="H77" s="27">
        <v>122.44139431836507</v>
      </c>
      <c r="I77" s="25">
        <v>-91686.995563999997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</row>
    <row r="78" spans="1:69">
      <c r="A78" s="71" t="s">
        <v>35</v>
      </c>
      <c r="B78" s="25">
        <v>137172.32</v>
      </c>
      <c r="C78" s="25">
        <v>0</v>
      </c>
      <c r="D78" s="25">
        <v>137172.32</v>
      </c>
      <c r="E78" s="73">
        <v>0</v>
      </c>
      <c r="F78" s="25">
        <v>137172.32</v>
      </c>
      <c r="G78" s="25">
        <v>307038.153781</v>
      </c>
      <c r="H78" s="27">
        <v>223.83390014909713</v>
      </c>
      <c r="I78" s="25">
        <v>-169865.83378099999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</row>
    <row r="79" spans="1:69">
      <c r="A79" s="71" t="s">
        <v>36</v>
      </c>
      <c r="B79" s="25">
        <v>8553.5879999999997</v>
      </c>
      <c r="C79" s="25">
        <v>0</v>
      </c>
      <c r="D79" s="25">
        <v>8553.5879999999997</v>
      </c>
      <c r="E79" s="73">
        <v>0</v>
      </c>
      <c r="F79" s="25">
        <v>8553.5879999999997</v>
      </c>
      <c r="G79" s="25">
        <v>6762.4327599999997</v>
      </c>
      <c r="H79" s="27">
        <v>79.059603525444516</v>
      </c>
      <c r="I79" s="25">
        <v>1791.15524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</row>
    <row r="80" spans="1:69">
      <c r="A80" s="71" t="s">
        <v>37</v>
      </c>
      <c r="B80" s="25">
        <v>139978.20800000001</v>
      </c>
      <c r="C80" s="25">
        <v>-494.55</v>
      </c>
      <c r="D80" s="25">
        <v>139483.658</v>
      </c>
      <c r="E80" s="73">
        <v>0</v>
      </c>
      <c r="F80" s="25">
        <v>139483.658</v>
      </c>
      <c r="G80" s="25">
        <v>183418.18388200001</v>
      </c>
      <c r="H80" s="27">
        <v>131.49797367803475</v>
      </c>
      <c r="I80" s="25">
        <v>-43934.525882000002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</row>
    <row r="81" spans="1:69">
      <c r="A81" s="71" t="s">
        <v>38</v>
      </c>
      <c r="B81" s="25">
        <v>521.19000000000005</v>
      </c>
      <c r="C81" s="25">
        <v>723.153862</v>
      </c>
      <c r="D81" s="25">
        <v>1244.3438619999999</v>
      </c>
      <c r="E81" s="73">
        <v>0</v>
      </c>
      <c r="F81" s="25">
        <v>1244.3438619999999</v>
      </c>
      <c r="G81" s="25">
        <v>529.016074</v>
      </c>
      <c r="H81" s="27">
        <v>42.513656406013602</v>
      </c>
      <c r="I81" s="25">
        <v>715.32778800000006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</row>
    <row r="82" spans="1:69">
      <c r="A82" s="71" t="s">
        <v>39</v>
      </c>
      <c r="B82" s="25">
        <v>22478.462</v>
      </c>
      <c r="C82" s="25">
        <v>-4868</v>
      </c>
      <c r="D82" s="25">
        <v>17610.462</v>
      </c>
      <c r="E82" s="73">
        <v>0</v>
      </c>
      <c r="F82" s="25">
        <v>17610.462</v>
      </c>
      <c r="G82" s="25">
        <v>15278.929305</v>
      </c>
      <c r="H82" s="27">
        <v>86.76052510717777</v>
      </c>
      <c r="I82" s="25">
        <v>2331.5326949999999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</row>
    <row r="83" spans="1:69">
      <c r="A83" s="71" t="s">
        <v>82</v>
      </c>
      <c r="B83" s="25">
        <v>222.1</v>
      </c>
      <c r="C83" s="25">
        <v>1685.477067</v>
      </c>
      <c r="D83" s="25">
        <v>1907.5770669999999</v>
      </c>
      <c r="E83" s="73">
        <v>0</v>
      </c>
      <c r="F83" s="25">
        <v>1907.5770669999999</v>
      </c>
      <c r="G83" s="25">
        <v>1848.086935</v>
      </c>
      <c r="H83" s="27">
        <v>96.8813772701955</v>
      </c>
      <c r="I83" s="25">
        <v>59.490132000000003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</row>
    <row r="84" spans="1:69">
      <c r="A84" s="71" t="s">
        <v>83</v>
      </c>
      <c r="B84" s="25">
        <v>95</v>
      </c>
      <c r="C84" s="25">
        <v>0</v>
      </c>
      <c r="D84" s="25">
        <v>95</v>
      </c>
      <c r="E84" s="73">
        <v>0</v>
      </c>
      <c r="F84" s="25">
        <v>95</v>
      </c>
      <c r="G84" s="25">
        <v>203.74448799999999</v>
      </c>
      <c r="H84" s="27">
        <v>214.46788210526316</v>
      </c>
      <c r="I84" s="25">
        <v>-108.744488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</row>
    <row r="85" spans="1:69">
      <c r="A85" s="71" t="s">
        <v>84</v>
      </c>
      <c r="B85" s="25">
        <v>21355.511999999999</v>
      </c>
      <c r="C85" s="25">
        <v>-20781.973893999999</v>
      </c>
      <c r="D85" s="25">
        <v>573.53810599999997</v>
      </c>
      <c r="E85" s="73">
        <v>0</v>
      </c>
      <c r="F85" s="25">
        <v>573.53810599999997</v>
      </c>
      <c r="G85" s="25">
        <v>11066.561187970001</v>
      </c>
      <c r="H85" s="27">
        <v>1929.5250083993551</v>
      </c>
      <c r="I85" s="25">
        <v>-10493.023081970001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</row>
    <row r="86" spans="1:69">
      <c r="A86" s="71" t="s">
        <v>40</v>
      </c>
      <c r="B86" s="25">
        <v>7953.3</v>
      </c>
      <c r="C86" s="25">
        <v>230</v>
      </c>
      <c r="D86" s="25">
        <v>8183.3</v>
      </c>
      <c r="E86" s="73">
        <v>0</v>
      </c>
      <c r="F86" s="25">
        <v>8183.3</v>
      </c>
      <c r="G86" s="25">
        <v>6502.3740600000001</v>
      </c>
      <c r="H86" s="27">
        <v>79.459069812911665</v>
      </c>
      <c r="I86" s="25">
        <v>1680.9259400000001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</row>
    <row r="87" spans="1:69">
      <c r="A87" s="71" t="s">
        <v>41</v>
      </c>
      <c r="B87" s="25">
        <v>285.435</v>
      </c>
      <c r="C87" s="25">
        <v>867.56591600000002</v>
      </c>
      <c r="D87" s="25">
        <v>1153.000916</v>
      </c>
      <c r="E87" s="73">
        <v>0</v>
      </c>
      <c r="F87" s="25">
        <v>1153.000916</v>
      </c>
      <c r="G87" s="25">
        <v>1038.548002</v>
      </c>
      <c r="H87" s="27">
        <v>90.073475882650555</v>
      </c>
      <c r="I87" s="25">
        <v>114.45291400000001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</row>
    <row r="88" spans="1:69">
      <c r="A88" s="71" t="s">
        <v>85</v>
      </c>
      <c r="B88" s="25">
        <v>0</v>
      </c>
      <c r="C88" s="25">
        <v>0</v>
      </c>
      <c r="D88" s="25">
        <v>0</v>
      </c>
      <c r="E88" s="73">
        <v>0</v>
      </c>
      <c r="F88" s="25">
        <v>0</v>
      </c>
      <c r="G88" s="25">
        <v>0</v>
      </c>
      <c r="H88" s="27">
        <v>0</v>
      </c>
      <c r="I88" s="25">
        <v>0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</row>
    <row r="89" spans="1:69">
      <c r="A89" s="71" t="s">
        <v>86</v>
      </c>
      <c r="B89" s="25">
        <v>0</v>
      </c>
      <c r="C89" s="25">
        <v>0</v>
      </c>
      <c r="D89" s="25">
        <v>0</v>
      </c>
      <c r="E89" s="73">
        <v>0</v>
      </c>
      <c r="F89" s="25">
        <v>0</v>
      </c>
      <c r="G89" s="25">
        <v>0</v>
      </c>
      <c r="H89" s="27">
        <v>0</v>
      </c>
      <c r="I89" s="25">
        <v>0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</row>
    <row r="90" spans="1:69">
      <c r="A90" s="71" t="s">
        <v>42</v>
      </c>
      <c r="B90" s="25">
        <v>20516.777999999998</v>
      </c>
      <c r="C90" s="25">
        <v>0</v>
      </c>
      <c r="D90" s="25">
        <v>20516.777999999998</v>
      </c>
      <c r="E90" s="73">
        <v>0</v>
      </c>
      <c r="F90" s="25">
        <v>20516.777999999998</v>
      </c>
      <c r="G90" s="25">
        <v>15254.485465</v>
      </c>
      <c r="H90" s="27">
        <v>74.35127223680054</v>
      </c>
      <c r="I90" s="25">
        <v>5262.2925349999996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</row>
    <row r="91" spans="1:69">
      <c r="A91" s="71" t="s">
        <v>87</v>
      </c>
      <c r="B91" s="25">
        <v>2415.4560000000001</v>
      </c>
      <c r="C91" s="25">
        <v>201.876</v>
      </c>
      <c r="D91" s="25">
        <v>2617.3319999999999</v>
      </c>
      <c r="E91" s="73">
        <v>0</v>
      </c>
      <c r="F91" s="25">
        <v>2617.3319999999999</v>
      </c>
      <c r="G91" s="25">
        <v>3211.8489432200013</v>
      </c>
      <c r="H91" s="27">
        <v>122.71461714524567</v>
      </c>
      <c r="I91" s="25">
        <v>-594.51694322000117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</row>
    <row r="92" spans="1:69">
      <c r="A92" s="71" t="s">
        <v>88</v>
      </c>
      <c r="B92" s="25">
        <v>49171.154000000002</v>
      </c>
      <c r="C92" s="25">
        <v>0</v>
      </c>
      <c r="D92" s="25">
        <v>49171.154000000002</v>
      </c>
      <c r="E92" s="73">
        <v>0</v>
      </c>
      <c r="F92" s="25">
        <v>49171.154000000002</v>
      </c>
      <c r="G92" s="25">
        <v>51366.876479999999</v>
      </c>
      <c r="H92" s="27">
        <v>104.46546867702149</v>
      </c>
      <c r="I92" s="25">
        <v>-2195.7224799999999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</row>
    <row r="93" spans="1:69">
      <c r="A93" s="71" t="s">
        <v>43</v>
      </c>
      <c r="B93" s="25">
        <v>5314.4960000000001</v>
      </c>
      <c r="C93" s="25">
        <v>0</v>
      </c>
      <c r="D93" s="25">
        <v>5314.4960000000001</v>
      </c>
      <c r="E93" s="73">
        <v>0</v>
      </c>
      <c r="F93" s="25">
        <v>5314.4960000000001</v>
      </c>
      <c r="G93" s="25">
        <v>5540.4157830000004</v>
      </c>
      <c r="H93" s="27">
        <v>104.2510105003372</v>
      </c>
      <c r="I93" s="25">
        <v>-225.919783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</row>
    <row r="94" spans="1:69">
      <c r="A94" s="174" t="s">
        <v>62</v>
      </c>
      <c r="B94" s="176">
        <v>1951075.4880000006</v>
      </c>
      <c r="C94" s="176">
        <v>-113986.39578699999</v>
      </c>
      <c r="D94" s="176">
        <v>1837089.0922130002</v>
      </c>
      <c r="E94" s="176">
        <v>0</v>
      </c>
      <c r="F94" s="176">
        <v>1837089.0922130002</v>
      </c>
      <c r="G94" s="176">
        <v>2174505.8388371901</v>
      </c>
      <c r="H94" s="177">
        <v>118.36692341457049</v>
      </c>
      <c r="I94" s="176">
        <v>-337416.74662418995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</row>
    <row r="95" spans="1:69" ht="12" customHeight="1">
      <c r="A95" s="751" t="s">
        <v>197</v>
      </c>
      <c r="B95" s="734"/>
      <c r="C95" s="734"/>
      <c r="D95" s="734"/>
      <c r="E95" s="734"/>
      <c r="F95" s="734"/>
      <c r="G95" s="734"/>
      <c r="H95" s="734"/>
      <c r="I95" s="734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</row>
    <row r="96" spans="1:69">
      <c r="A96" s="111" t="s">
        <v>183</v>
      </c>
      <c r="B96" s="43"/>
      <c r="C96" s="74"/>
      <c r="D96" s="74"/>
      <c r="E96" s="74"/>
      <c r="F96" s="74"/>
      <c r="G96" s="43"/>
      <c r="H96" s="75"/>
      <c r="I96" s="43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</row>
    <row r="97" spans="1:69">
      <c r="A97" s="130"/>
      <c r="B97" s="43"/>
      <c r="C97" s="74"/>
      <c r="D97" s="74"/>
      <c r="E97" s="74"/>
      <c r="F97" s="74"/>
      <c r="G97" s="43"/>
      <c r="H97" s="75"/>
      <c r="I97" s="43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</row>
    <row r="98" spans="1:69">
      <c r="A98" s="746" t="s">
        <v>2</v>
      </c>
      <c r="B98" s="746"/>
      <c r="C98" s="746"/>
      <c r="D98" s="746"/>
      <c r="E98" s="746"/>
      <c r="F98" s="746"/>
      <c r="G98" s="746"/>
      <c r="H98" s="746"/>
      <c r="I98" s="746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</row>
    <row r="99" spans="1:69">
      <c r="A99" s="746" t="s">
        <v>79</v>
      </c>
      <c r="B99" s="746"/>
      <c r="C99" s="746"/>
      <c r="D99" s="746"/>
      <c r="E99" s="746"/>
      <c r="F99" s="746"/>
      <c r="G99" s="746"/>
      <c r="H99" s="746"/>
      <c r="I99" s="746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</row>
    <row r="100" spans="1:69">
      <c r="A100" s="749" t="s">
        <v>190</v>
      </c>
      <c r="B100" s="749"/>
      <c r="C100" s="749"/>
      <c r="D100" s="749"/>
      <c r="E100" s="749"/>
      <c r="F100" s="749"/>
      <c r="G100" s="749"/>
      <c r="H100" s="749"/>
      <c r="I100" s="74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</row>
    <row r="101" spans="1:69">
      <c r="A101" s="757" t="s">
        <v>1</v>
      </c>
      <c r="B101" s="758"/>
      <c r="C101" s="758"/>
      <c r="D101" s="758"/>
      <c r="E101" s="758"/>
      <c r="F101" s="758"/>
      <c r="G101" s="758"/>
      <c r="H101" s="758"/>
      <c r="I101" s="75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</row>
    <row r="102" spans="1:69" ht="38.25" customHeight="1">
      <c r="A102" s="156" t="s">
        <v>78</v>
      </c>
      <c r="B102" s="156" t="s">
        <v>69</v>
      </c>
      <c r="C102" s="156" t="s">
        <v>92</v>
      </c>
      <c r="D102" s="156" t="s">
        <v>70</v>
      </c>
      <c r="E102" s="156" t="s">
        <v>5</v>
      </c>
      <c r="F102" s="156" t="s">
        <v>6</v>
      </c>
      <c r="G102" s="156" t="s">
        <v>66</v>
      </c>
      <c r="H102" s="156" t="s">
        <v>7</v>
      </c>
      <c r="I102" s="156" t="s">
        <v>58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</row>
    <row r="103" spans="1:69">
      <c r="A103" s="25" t="s">
        <v>141</v>
      </c>
      <c r="B103" s="25">
        <v>1570562.817</v>
      </c>
      <c r="C103" s="25">
        <v>103412.139438</v>
      </c>
      <c r="D103" s="25">
        <v>1673974.9564380001</v>
      </c>
      <c r="E103" s="25">
        <v>0</v>
      </c>
      <c r="F103" s="25">
        <v>1673974.9564380001</v>
      </c>
      <c r="G103" s="25">
        <v>1673974.9564370001</v>
      </c>
      <c r="H103" s="76">
        <v>99.999999999940258</v>
      </c>
      <c r="I103" s="25">
        <v>9.9999999999999995E-7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</row>
    <row r="104" spans="1:69">
      <c r="A104" s="25" t="s">
        <v>59</v>
      </c>
      <c r="B104" s="25">
        <v>485499.12199999997</v>
      </c>
      <c r="C104" s="25">
        <v>9985.2764800000004</v>
      </c>
      <c r="D104" s="25">
        <v>495484.39847999997</v>
      </c>
      <c r="E104" s="25">
        <v>0</v>
      </c>
      <c r="F104" s="25">
        <v>495484.39847999997</v>
      </c>
      <c r="G104" s="25">
        <v>495484.39848199999</v>
      </c>
      <c r="H104" s="76">
        <v>100.00000000040366</v>
      </c>
      <c r="I104" s="25">
        <v>-1.9999999999999999E-6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</row>
    <row r="105" spans="1:69">
      <c r="A105" s="25" t="s">
        <v>89</v>
      </c>
      <c r="B105" s="25">
        <v>172904.568</v>
      </c>
      <c r="C105" s="25">
        <v>0</v>
      </c>
      <c r="D105" s="25">
        <v>172904.568</v>
      </c>
      <c r="E105" s="25">
        <v>0</v>
      </c>
      <c r="F105" s="25">
        <v>172904.568</v>
      </c>
      <c r="G105" s="25">
        <v>176907.01170500001</v>
      </c>
      <c r="H105" s="76">
        <v>102.31482820338212</v>
      </c>
      <c r="I105" s="25">
        <v>-4002.4437050000001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</row>
    <row r="106" spans="1:69">
      <c r="A106" s="25" t="s">
        <v>60</v>
      </c>
      <c r="B106" s="25">
        <v>6128.0860000000002</v>
      </c>
      <c r="C106" s="25">
        <v>208.132823</v>
      </c>
      <c r="D106" s="25">
        <v>6336.2188230000002</v>
      </c>
      <c r="E106" s="25">
        <v>0</v>
      </c>
      <c r="F106" s="25">
        <v>6336.2188230000002</v>
      </c>
      <c r="G106" s="25">
        <v>6336.2188230000002</v>
      </c>
      <c r="H106" s="76">
        <v>100</v>
      </c>
      <c r="I106" s="25">
        <v>0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</row>
    <row r="107" spans="1:69">
      <c r="A107" s="25" t="s">
        <v>90</v>
      </c>
      <c r="B107" s="25">
        <v>88578.45</v>
      </c>
      <c r="C107" s="25">
        <v>0</v>
      </c>
      <c r="D107" s="25">
        <v>88578.45</v>
      </c>
      <c r="E107" s="25">
        <v>0</v>
      </c>
      <c r="F107" s="25">
        <v>88578.45</v>
      </c>
      <c r="G107" s="25">
        <v>93951.685331999994</v>
      </c>
      <c r="H107" s="76">
        <v>106.06607513678551</v>
      </c>
      <c r="I107" s="25">
        <v>-5373.2353320000002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</row>
    <row r="108" spans="1:69">
      <c r="A108" s="25" t="s">
        <v>91</v>
      </c>
      <c r="B108" s="25">
        <v>19767.116999999998</v>
      </c>
      <c r="C108" s="25">
        <v>0</v>
      </c>
      <c r="D108" s="25">
        <v>19767.116999999998</v>
      </c>
      <c r="E108" s="25">
        <v>0</v>
      </c>
      <c r="F108" s="25">
        <v>19767.116999999998</v>
      </c>
      <c r="G108" s="25">
        <v>20802.591841000001</v>
      </c>
      <c r="H108" s="76">
        <v>105.23837057776306</v>
      </c>
      <c r="I108" s="25">
        <v>-1035.474841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</row>
    <row r="109" spans="1:69">
      <c r="A109" s="366" t="s">
        <v>184</v>
      </c>
      <c r="B109" s="25">
        <v>6440</v>
      </c>
      <c r="C109" s="25">
        <v>-4.5130840000000001</v>
      </c>
      <c r="D109" s="25">
        <v>6435.4869159999998</v>
      </c>
      <c r="E109" s="25">
        <v>0</v>
      </c>
      <c r="F109" s="25">
        <v>6435.4869159999998</v>
      </c>
      <c r="G109" s="25">
        <v>6435.4869159999998</v>
      </c>
      <c r="H109" s="76">
        <v>100</v>
      </c>
      <c r="I109" s="25">
        <v>0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</row>
    <row r="110" spans="1:69">
      <c r="A110" s="204" t="s">
        <v>61</v>
      </c>
      <c r="B110" s="205">
        <v>2349880.1600000006</v>
      </c>
      <c r="C110" s="205">
        <v>113601.035657</v>
      </c>
      <c r="D110" s="205">
        <v>2463481.1956570004</v>
      </c>
      <c r="E110" s="205">
        <v>0</v>
      </c>
      <c r="F110" s="205">
        <v>2463481.1956570004</v>
      </c>
      <c r="G110" s="205">
        <v>2473892.3495359998</v>
      </c>
      <c r="H110" s="206">
        <v>100.42261957985934</v>
      </c>
      <c r="I110" s="205">
        <v>-10411.153878999408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</row>
    <row r="111" spans="1:69" ht="14.25" customHeight="1">
      <c r="A111" s="751" t="s">
        <v>197</v>
      </c>
      <c r="B111" s="734"/>
      <c r="C111" s="734"/>
      <c r="D111" s="734"/>
      <c r="E111" s="734"/>
      <c r="F111" s="734"/>
      <c r="G111" s="734"/>
      <c r="H111" s="734"/>
      <c r="I111" s="734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</row>
    <row r="112" spans="1:69" ht="15.75" customHeight="1">
      <c r="A112" s="111" t="s">
        <v>183</v>
      </c>
      <c r="B112" s="74"/>
      <c r="C112" s="74"/>
      <c r="D112" s="74"/>
      <c r="E112" s="74"/>
      <c r="F112" s="74"/>
      <c r="G112" s="74"/>
      <c r="H112" s="74"/>
      <c r="I112" s="74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</row>
    <row r="113" spans="1:69" ht="15.75" customHeight="1">
      <c r="A113" s="130"/>
      <c r="B113" s="74"/>
      <c r="C113" s="74"/>
      <c r="D113" s="74"/>
      <c r="E113" s="74"/>
      <c r="F113" s="74"/>
      <c r="G113" s="74"/>
      <c r="H113" s="74"/>
      <c r="I113" s="74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</row>
    <row r="114" spans="1:69">
      <c r="A114" s="735" t="s">
        <v>16</v>
      </c>
      <c r="B114" s="735"/>
      <c r="C114" s="735"/>
      <c r="D114" s="735"/>
      <c r="E114" s="735"/>
      <c r="F114" s="735"/>
      <c r="G114" s="735"/>
      <c r="H114" s="735"/>
      <c r="I114" s="735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</row>
    <row r="115" spans="1:69">
      <c r="A115" s="735" t="s">
        <v>80</v>
      </c>
      <c r="B115" s="735"/>
      <c r="C115" s="735"/>
      <c r="D115" s="735"/>
      <c r="E115" s="735"/>
      <c r="F115" s="735"/>
      <c r="G115" s="735"/>
      <c r="H115" s="735"/>
      <c r="I115" s="735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</row>
    <row r="116" spans="1:69">
      <c r="A116" s="749" t="s">
        <v>190</v>
      </c>
      <c r="B116" s="749"/>
      <c r="C116" s="749"/>
      <c r="D116" s="749"/>
      <c r="E116" s="749"/>
      <c r="F116" s="749"/>
      <c r="G116" s="749"/>
      <c r="H116" s="749"/>
      <c r="I116" s="749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</row>
    <row r="117" spans="1:69">
      <c r="A117" s="757" t="s">
        <v>1</v>
      </c>
      <c r="B117" s="758"/>
      <c r="C117" s="758"/>
      <c r="D117" s="758"/>
      <c r="E117" s="758"/>
      <c r="F117" s="758"/>
      <c r="G117" s="758"/>
      <c r="H117" s="758"/>
      <c r="I117" s="75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</row>
    <row r="118" spans="1:69" ht="38.25" customHeight="1">
      <c r="A118" s="164" t="s">
        <v>16</v>
      </c>
      <c r="B118" s="156" t="s">
        <v>69</v>
      </c>
      <c r="C118" s="156" t="s">
        <v>92</v>
      </c>
      <c r="D118" s="156" t="s">
        <v>70</v>
      </c>
      <c r="E118" s="156" t="s">
        <v>5</v>
      </c>
      <c r="F118" s="156" t="s">
        <v>6</v>
      </c>
      <c r="G118" s="156" t="s">
        <v>66</v>
      </c>
      <c r="H118" s="156" t="s">
        <v>7</v>
      </c>
      <c r="I118" s="156" t="s">
        <v>58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</row>
    <row r="119" spans="1:69">
      <c r="A119" s="24" t="s">
        <v>104</v>
      </c>
      <c r="B119" s="25">
        <v>49428.262999999999</v>
      </c>
      <c r="C119" s="25">
        <v>-6180.0613999999996</v>
      </c>
      <c r="D119" s="25">
        <v>43248.2016</v>
      </c>
      <c r="E119" s="73"/>
      <c r="F119" s="25">
        <v>43248.2016</v>
      </c>
      <c r="G119" s="25">
        <v>43257.671498459997</v>
      </c>
      <c r="H119" s="77">
        <v>100.02189662947742</v>
      </c>
      <c r="I119" s="25">
        <v>-9.4698984599990847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</row>
    <row r="120" spans="1:69">
      <c r="A120" s="24" t="s">
        <v>17</v>
      </c>
      <c r="B120" s="25">
        <v>27436.685000000001</v>
      </c>
      <c r="C120" s="25">
        <v>-761.39133300000003</v>
      </c>
      <c r="D120" s="25">
        <v>26675.293667000002</v>
      </c>
      <c r="E120" s="73"/>
      <c r="F120" s="25">
        <v>26675.293667000002</v>
      </c>
      <c r="G120" s="25">
        <v>26920.50129914</v>
      </c>
      <c r="H120" s="77">
        <v>100.91923123771771</v>
      </c>
      <c r="I120" s="25">
        <v>-245.20763213999939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</row>
    <row r="121" spans="1:69">
      <c r="A121" s="24" t="s">
        <v>170</v>
      </c>
      <c r="B121" s="25">
        <v>39532.313000000002</v>
      </c>
      <c r="C121" s="25">
        <v>-6240.0605580000001</v>
      </c>
      <c r="D121" s="25">
        <v>33292.252441999997</v>
      </c>
      <c r="E121" s="73"/>
      <c r="F121" s="25">
        <v>33292.252441999997</v>
      </c>
      <c r="G121" s="25">
        <v>33657.449970080001</v>
      </c>
      <c r="H121" s="77">
        <v>101.09694448795928</v>
      </c>
      <c r="I121" s="25">
        <v>-365.1975280800018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</row>
    <row r="122" spans="1:69">
      <c r="A122" s="24" t="s">
        <v>171</v>
      </c>
      <c r="B122" s="25">
        <v>96221.221999999994</v>
      </c>
      <c r="C122" s="25">
        <v>-2674.136305</v>
      </c>
      <c r="D122" s="25">
        <v>93547.085695000002</v>
      </c>
      <c r="E122" s="73"/>
      <c r="F122" s="25">
        <v>93547.085695000002</v>
      </c>
      <c r="G122" s="25">
        <v>93721.401591529997</v>
      </c>
      <c r="H122" s="77">
        <v>100.18634027477707</v>
      </c>
      <c r="I122" s="25">
        <v>-174.31589652999878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</row>
    <row r="123" spans="1:69">
      <c r="A123" s="24" t="s">
        <v>18</v>
      </c>
      <c r="B123" s="25">
        <v>103722.18399999999</v>
      </c>
      <c r="C123" s="25">
        <v>-5563.5307320000002</v>
      </c>
      <c r="D123" s="25">
        <v>98158.653267999995</v>
      </c>
      <c r="E123" s="73"/>
      <c r="F123" s="25">
        <v>98158.653267999995</v>
      </c>
      <c r="G123" s="25">
        <v>97943.098772790006</v>
      </c>
      <c r="H123" s="77">
        <v>99.7804019431466</v>
      </c>
      <c r="I123" s="25">
        <v>215.55449520999144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</row>
    <row r="124" spans="1:69">
      <c r="A124" s="24" t="s">
        <v>19</v>
      </c>
      <c r="B124" s="25">
        <v>55533.146999999997</v>
      </c>
      <c r="C124" s="25">
        <v>-6308.9281170000004</v>
      </c>
      <c r="D124" s="25">
        <v>49224.218883000001</v>
      </c>
      <c r="E124" s="73"/>
      <c r="F124" s="25">
        <v>49224.218883000001</v>
      </c>
      <c r="G124" s="25">
        <v>49316.693799820001</v>
      </c>
      <c r="H124" s="77">
        <v>100.18786467092511</v>
      </c>
      <c r="I124" s="25">
        <v>-92.474916819999692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</row>
    <row r="125" spans="1:69">
      <c r="A125" s="24" t="s">
        <v>20</v>
      </c>
      <c r="B125" s="25">
        <v>103416.492</v>
      </c>
      <c r="C125" s="25">
        <v>-6314.9780700000001</v>
      </c>
      <c r="D125" s="25">
        <v>97101.513930000001</v>
      </c>
      <c r="E125" s="73"/>
      <c r="F125" s="25">
        <v>97101.513930000001</v>
      </c>
      <c r="G125" s="25">
        <v>97180.38275022</v>
      </c>
      <c r="H125" s="77">
        <v>100.08122305927883</v>
      </c>
      <c r="I125" s="25">
        <v>-78.868820220001226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</row>
    <row r="126" spans="1:69">
      <c r="A126" s="24" t="s">
        <v>21</v>
      </c>
      <c r="B126" s="25">
        <v>173647.75099999999</v>
      </c>
      <c r="C126" s="25">
        <v>1456.2886120000001</v>
      </c>
      <c r="D126" s="25">
        <v>175104.03961199999</v>
      </c>
      <c r="E126" s="73"/>
      <c r="F126" s="25">
        <v>175104.03961199999</v>
      </c>
      <c r="G126" s="25">
        <v>175177.88253657002</v>
      </c>
      <c r="H126" s="77">
        <v>100.04217088579659</v>
      </c>
      <c r="I126" s="25">
        <v>-73.842924570007327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</row>
    <row r="127" spans="1:69">
      <c r="A127" s="24" t="s">
        <v>22</v>
      </c>
      <c r="B127" s="25">
        <v>51318.875</v>
      </c>
      <c r="C127" s="25">
        <v>-891.63859600000001</v>
      </c>
      <c r="D127" s="25">
        <v>50427.236404000003</v>
      </c>
      <c r="E127" s="73"/>
      <c r="F127" s="25">
        <v>50427.236404000003</v>
      </c>
      <c r="G127" s="25">
        <v>50515.771863279995</v>
      </c>
      <c r="H127" s="77">
        <v>100.17557071454539</v>
      </c>
      <c r="I127" s="25">
        <v>-88.535459279998776</v>
      </c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</row>
    <row r="128" spans="1:69">
      <c r="A128" s="24" t="s">
        <v>172</v>
      </c>
      <c r="B128" s="25">
        <v>91965.850999999995</v>
      </c>
      <c r="C128" s="25">
        <v>-9866.0196940000005</v>
      </c>
      <c r="D128" s="25">
        <v>82099.831305999993</v>
      </c>
      <c r="E128" s="73"/>
      <c r="F128" s="25">
        <v>82099.831305999993</v>
      </c>
      <c r="G128" s="25">
        <v>81988.303449540006</v>
      </c>
      <c r="H128" s="77">
        <v>99.864155803141287</v>
      </c>
      <c r="I128" s="25">
        <v>111.52785645999145</v>
      </c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</row>
    <row r="129" spans="1:69">
      <c r="A129" s="24" t="s">
        <v>23</v>
      </c>
      <c r="B129" s="25">
        <v>96644.226999999999</v>
      </c>
      <c r="C129" s="25">
        <v>1600</v>
      </c>
      <c r="D129" s="25">
        <v>98244.226999999999</v>
      </c>
      <c r="E129" s="73"/>
      <c r="F129" s="25">
        <v>98244.226999999999</v>
      </c>
      <c r="G129" s="25">
        <v>98528.174292959986</v>
      </c>
      <c r="H129" s="77">
        <v>100.28902186075524</v>
      </c>
      <c r="I129" s="25">
        <v>-283.94729295999144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</row>
    <row r="130" spans="1:69">
      <c r="A130" s="24" t="s">
        <v>24</v>
      </c>
      <c r="B130" s="25">
        <v>37649.430999999997</v>
      </c>
      <c r="C130" s="25">
        <v>-2992.868571</v>
      </c>
      <c r="D130" s="25">
        <v>34656.562428999998</v>
      </c>
      <c r="E130" s="73"/>
      <c r="F130" s="25">
        <v>34656.562428999998</v>
      </c>
      <c r="G130" s="25">
        <v>34704.736706110001</v>
      </c>
      <c r="H130" s="77">
        <v>100.13900477639319</v>
      </c>
      <c r="I130" s="25">
        <v>-48.17427711000061</v>
      </c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</row>
    <row r="131" spans="1:69">
      <c r="A131" s="24" t="s">
        <v>25</v>
      </c>
      <c r="B131" s="25">
        <v>33564.756000000001</v>
      </c>
      <c r="C131" s="25">
        <v>8464.2436519999992</v>
      </c>
      <c r="D131" s="25">
        <v>42028.999651999999</v>
      </c>
      <c r="E131" s="73"/>
      <c r="F131" s="25">
        <v>42028.999651999999</v>
      </c>
      <c r="G131" s="25">
        <v>41801.826093870004</v>
      </c>
      <c r="H131" s="77">
        <v>99.459483784979426</v>
      </c>
      <c r="I131" s="25">
        <v>227.17355812999725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</row>
    <row r="132" spans="1:69">
      <c r="A132" s="24" t="s">
        <v>142</v>
      </c>
      <c r="B132" s="25">
        <v>41664.51</v>
      </c>
      <c r="C132" s="25">
        <v>-3349.566018</v>
      </c>
      <c r="D132" s="25">
        <v>38314.943981999997</v>
      </c>
      <c r="E132" s="73"/>
      <c r="F132" s="25">
        <v>38314.943981999997</v>
      </c>
      <c r="G132" s="25">
        <v>38453.087264540001</v>
      </c>
      <c r="H132" s="77">
        <v>100.36054674281894</v>
      </c>
      <c r="I132" s="25">
        <v>-138.14328254000091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</row>
    <row r="133" spans="1:69">
      <c r="A133" s="24" t="s">
        <v>26</v>
      </c>
      <c r="B133" s="25">
        <v>32094.467000000001</v>
      </c>
      <c r="C133" s="25">
        <v>-772.38874399999997</v>
      </c>
      <c r="D133" s="25">
        <v>31322.078256000001</v>
      </c>
      <c r="E133" s="73"/>
      <c r="F133" s="25">
        <v>31322.078256000001</v>
      </c>
      <c r="G133" s="25">
        <v>31482.653632509999</v>
      </c>
      <c r="H133" s="77">
        <v>100.51265875526391</v>
      </c>
      <c r="I133" s="25">
        <v>-160.57537650999834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</row>
    <row r="134" spans="1:69">
      <c r="A134" s="24" t="s">
        <v>27</v>
      </c>
      <c r="B134" s="25">
        <v>38969.650999999998</v>
      </c>
      <c r="C134" s="25">
        <v>-1411.989331</v>
      </c>
      <c r="D134" s="25">
        <v>37557.661669000001</v>
      </c>
      <c r="E134" s="73"/>
      <c r="F134" s="25">
        <v>37557.661669000001</v>
      </c>
      <c r="G134" s="25">
        <v>37191.390969880005</v>
      </c>
      <c r="H134" s="77">
        <v>99.02477768092173</v>
      </c>
      <c r="I134" s="25">
        <v>366.27069911999513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</row>
    <row r="135" spans="1:69">
      <c r="A135" s="24" t="s">
        <v>143</v>
      </c>
      <c r="B135" s="25">
        <v>32436.561000000002</v>
      </c>
      <c r="C135" s="25">
        <v>-1437.9222890000001</v>
      </c>
      <c r="D135" s="25">
        <v>30998.638711</v>
      </c>
      <c r="E135" s="73"/>
      <c r="F135" s="25">
        <v>30998.638711</v>
      </c>
      <c r="G135" s="25">
        <v>31182.429402620004</v>
      </c>
      <c r="H135" s="77">
        <v>100.59289923449053</v>
      </c>
      <c r="I135" s="25">
        <v>-183.79069162000275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</row>
    <row r="136" spans="1:69">
      <c r="A136" s="24" t="s">
        <v>29</v>
      </c>
      <c r="B136" s="25">
        <v>128080.107</v>
      </c>
      <c r="C136" s="25">
        <v>-16451.678728999999</v>
      </c>
      <c r="D136" s="25">
        <v>111628.428271</v>
      </c>
      <c r="E136" s="73"/>
      <c r="F136" s="25">
        <v>111628.428271</v>
      </c>
      <c r="G136" s="25">
        <v>111678.16170211</v>
      </c>
      <c r="H136" s="77">
        <v>100.0445526573117</v>
      </c>
      <c r="I136" s="25">
        <v>-49.733431110000609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</row>
    <row r="137" spans="1:69">
      <c r="A137" s="24" t="s">
        <v>106</v>
      </c>
      <c r="B137" s="25">
        <v>208421.11600000001</v>
      </c>
      <c r="C137" s="25">
        <v>-7734.1091299999998</v>
      </c>
      <c r="D137" s="25">
        <v>200687.00687000001</v>
      </c>
      <c r="E137" s="73"/>
      <c r="F137" s="25">
        <v>200687.00687000001</v>
      </c>
      <c r="G137" s="25">
        <v>200590.98240193</v>
      </c>
      <c r="H137" s="77">
        <v>99.952152125058987</v>
      </c>
      <c r="I137" s="25">
        <v>96.02446807000733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</row>
    <row r="138" spans="1:69">
      <c r="A138" s="50" t="s">
        <v>30</v>
      </c>
      <c r="B138" s="25">
        <v>39483.038</v>
      </c>
      <c r="C138" s="25">
        <v>-5778.297133</v>
      </c>
      <c r="D138" s="25">
        <v>33704.740867</v>
      </c>
      <c r="E138" s="73"/>
      <c r="F138" s="25">
        <v>33704.740867</v>
      </c>
      <c r="G138" s="25">
        <v>33710.790240069997</v>
      </c>
      <c r="H138" s="77">
        <v>100.01794813701098</v>
      </c>
      <c r="I138" s="25">
        <v>-6.049373069999695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</row>
    <row r="139" spans="1:69">
      <c r="A139" s="207" t="s">
        <v>145</v>
      </c>
      <c r="B139" s="176">
        <v>1481230.6469999999</v>
      </c>
      <c r="C139" s="176">
        <v>-73209.032485999996</v>
      </c>
      <c r="D139" s="176">
        <v>1408021.6145140002</v>
      </c>
      <c r="E139" s="176">
        <v>0</v>
      </c>
      <c r="F139" s="176">
        <v>1408021.6145140002</v>
      </c>
      <c r="G139" s="176">
        <v>1409003.3902380301</v>
      </c>
      <c r="H139" s="208">
        <v>100.06972731909154</v>
      </c>
      <c r="I139" s="176">
        <v>-981.77572403001761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</row>
    <row r="140" spans="1:69" ht="14.25" customHeight="1">
      <c r="A140" s="751" t="s">
        <v>197</v>
      </c>
      <c r="B140" s="734"/>
      <c r="C140" s="734"/>
      <c r="D140" s="734"/>
      <c r="E140" s="734"/>
      <c r="F140" s="734"/>
      <c r="G140" s="734"/>
      <c r="H140" s="734"/>
      <c r="I140" s="734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</row>
    <row r="141" spans="1:69">
      <c r="A141" s="111" t="s">
        <v>183</v>
      </c>
      <c r="B141" s="78"/>
      <c r="C141" s="78"/>
      <c r="D141" s="78"/>
      <c r="E141" s="78"/>
      <c r="F141" s="78"/>
      <c r="G141" s="7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</row>
    <row r="142" spans="1:69">
      <c r="A142" s="130"/>
      <c r="B142" s="78"/>
      <c r="C142" s="78"/>
      <c r="D142" s="78"/>
      <c r="E142" s="78"/>
      <c r="F142" s="78"/>
      <c r="G142" s="7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</row>
    <row r="143" spans="1:69">
      <c r="A143" s="735" t="s">
        <v>16</v>
      </c>
      <c r="B143" s="735"/>
      <c r="C143" s="735"/>
      <c r="D143" s="735"/>
      <c r="E143" s="735"/>
      <c r="F143" s="735"/>
      <c r="G143" s="735"/>
      <c r="H143" s="735"/>
      <c r="I143" s="735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</row>
    <row r="144" spans="1:69">
      <c r="A144" s="735" t="s">
        <v>182</v>
      </c>
      <c r="B144" s="735"/>
      <c r="C144" s="735"/>
      <c r="D144" s="735"/>
      <c r="E144" s="735"/>
      <c r="F144" s="735"/>
      <c r="G144" s="735"/>
      <c r="H144" s="735"/>
      <c r="I144" s="735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</row>
    <row r="145" spans="1:69">
      <c r="A145" s="749" t="s">
        <v>190</v>
      </c>
      <c r="B145" s="749"/>
      <c r="C145" s="749"/>
      <c r="D145" s="749"/>
      <c r="E145" s="749"/>
      <c r="F145" s="749"/>
      <c r="G145" s="749"/>
      <c r="H145" s="749"/>
      <c r="I145" s="749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</row>
    <row r="146" spans="1:69">
      <c r="A146" s="759" t="s">
        <v>81</v>
      </c>
      <c r="B146" s="759"/>
      <c r="C146" s="759"/>
      <c r="D146" s="759"/>
      <c r="E146" s="759"/>
      <c r="F146" s="759"/>
      <c r="G146" s="759"/>
      <c r="H146" s="759"/>
      <c r="I146" s="75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</row>
    <row r="147" spans="1:69" ht="38.25" customHeight="1">
      <c r="A147" s="173" t="s">
        <v>78</v>
      </c>
      <c r="B147" s="156" t="s">
        <v>69</v>
      </c>
      <c r="C147" s="156" t="s">
        <v>92</v>
      </c>
      <c r="D147" s="156" t="s">
        <v>70</v>
      </c>
      <c r="E147" s="156" t="s">
        <v>5</v>
      </c>
      <c r="F147" s="156" t="s">
        <v>6</v>
      </c>
      <c r="G147" s="156" t="s">
        <v>66</v>
      </c>
      <c r="H147" s="156" t="s">
        <v>7</v>
      </c>
      <c r="I147" s="156" t="s">
        <v>58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</row>
    <row r="148" spans="1:69">
      <c r="A148" s="25" t="s">
        <v>53</v>
      </c>
      <c r="B148" s="25">
        <v>3182.4630000000002</v>
      </c>
      <c r="C148" s="25">
        <v>500</v>
      </c>
      <c r="D148" s="25">
        <v>3682.4630000000002</v>
      </c>
      <c r="E148" s="73"/>
      <c r="F148" s="25">
        <v>3682.4630000000002</v>
      </c>
      <c r="G148" s="25">
        <v>4080.1295970100005</v>
      </c>
      <c r="H148" s="76">
        <v>110.79892987410874</v>
      </c>
      <c r="I148" s="25">
        <v>-397.6665970100002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</row>
    <row r="149" spans="1:69">
      <c r="A149" s="25" t="s">
        <v>54</v>
      </c>
      <c r="B149" s="25">
        <v>724422.36</v>
      </c>
      <c r="C149" s="25">
        <v>0</v>
      </c>
      <c r="D149" s="25">
        <v>724422.36</v>
      </c>
      <c r="E149" s="73"/>
      <c r="F149" s="25">
        <v>724422.36</v>
      </c>
      <c r="G149" s="25">
        <v>724422.36</v>
      </c>
      <c r="H149" s="76">
        <v>100</v>
      </c>
      <c r="I149" s="25">
        <v>0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</row>
    <row r="150" spans="1:69">
      <c r="A150" s="25" t="s">
        <v>67</v>
      </c>
      <c r="B150" s="25">
        <v>19905.007000000001</v>
      </c>
      <c r="C150" s="25">
        <v>26590.75675</v>
      </c>
      <c r="D150" s="25">
        <v>46495.763749999998</v>
      </c>
      <c r="E150" s="73"/>
      <c r="F150" s="25">
        <v>46495.763749999998</v>
      </c>
      <c r="G150" s="25">
        <v>47079.872877019989</v>
      </c>
      <c r="H150" s="76">
        <v>101.25626310852887</v>
      </c>
      <c r="I150" s="25">
        <v>-584.10912701998905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</row>
    <row r="151" spans="1:69">
      <c r="A151" s="205" t="s">
        <v>76</v>
      </c>
      <c r="B151" s="205">
        <v>747509.83</v>
      </c>
      <c r="C151" s="209">
        <v>27090.75675</v>
      </c>
      <c r="D151" s="205">
        <v>774600.58675000002</v>
      </c>
      <c r="E151" s="209">
        <v>0</v>
      </c>
      <c r="F151" s="205">
        <v>774600.58675000002</v>
      </c>
      <c r="G151" s="209">
        <v>775582.36247403</v>
      </c>
      <c r="H151" s="206">
        <v>100.12674605994674</v>
      </c>
      <c r="I151" s="210">
        <v>-981.77572402998931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</row>
    <row r="152" spans="1:69">
      <c r="A152" s="25" t="s">
        <v>68</v>
      </c>
      <c r="B152" s="25">
        <v>733720.81700000016</v>
      </c>
      <c r="C152" s="25">
        <v>-100299.789236</v>
      </c>
      <c r="D152" s="25">
        <v>633421.027764</v>
      </c>
      <c r="E152" s="25">
        <v>0</v>
      </c>
      <c r="F152" s="25">
        <v>0</v>
      </c>
      <c r="G152" s="25">
        <v>633421.02776400046</v>
      </c>
      <c r="H152" s="76">
        <v>100</v>
      </c>
      <c r="I152" s="25">
        <v>0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</row>
    <row r="153" spans="1:69">
      <c r="A153" s="205" t="s">
        <v>77</v>
      </c>
      <c r="B153" s="205">
        <v>1481230.6470000001</v>
      </c>
      <c r="C153" s="211">
        <v>-73209.032485999996</v>
      </c>
      <c r="D153" s="205">
        <v>1408021.614514</v>
      </c>
      <c r="E153" s="209">
        <v>0</v>
      </c>
      <c r="F153" s="205">
        <v>774600.58675000002</v>
      </c>
      <c r="G153" s="209">
        <v>1409003.3902380303</v>
      </c>
      <c r="H153" s="206">
        <v>100.06972731909156</v>
      </c>
      <c r="I153" s="210">
        <v>-981.77572402998931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</row>
    <row r="154" spans="1:69" ht="14.25" customHeight="1">
      <c r="A154" s="751" t="s">
        <v>197</v>
      </c>
      <c r="B154" s="734"/>
      <c r="C154" s="734"/>
      <c r="D154" s="734"/>
      <c r="E154" s="734"/>
      <c r="F154" s="734"/>
      <c r="G154" s="734"/>
      <c r="H154" s="734"/>
      <c r="I154" s="734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</row>
    <row r="155" spans="1:69">
      <c r="A155" s="111" t="s">
        <v>183</v>
      </c>
      <c r="B155" s="57"/>
      <c r="C155" s="57"/>
      <c r="D155" s="57"/>
      <c r="E155" s="57"/>
      <c r="F155" s="57"/>
      <c r="G155" s="57"/>
      <c r="H155" s="57"/>
      <c r="I155" s="57"/>
      <c r="J155" s="18"/>
    </row>
    <row r="156" spans="1:69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69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69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69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69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0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0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0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0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0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 spans="1:10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 spans="1:10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0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0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0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0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0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0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0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0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</sheetData>
  <mergeCells count="36">
    <mergeCell ref="A143:I143"/>
    <mergeCell ref="A144:I144"/>
    <mergeCell ref="A145:I145"/>
    <mergeCell ref="A154:I154"/>
    <mergeCell ref="A146:I146"/>
    <mergeCell ref="A115:I115"/>
    <mergeCell ref="A116:I116"/>
    <mergeCell ref="A117:I117"/>
    <mergeCell ref="A140:I140"/>
    <mergeCell ref="A98:I98"/>
    <mergeCell ref="A100:I100"/>
    <mergeCell ref="A111:I111"/>
    <mergeCell ref="A99:I99"/>
    <mergeCell ref="A101:I101"/>
    <mergeCell ref="B1:I1"/>
    <mergeCell ref="B2:I2"/>
    <mergeCell ref="B3:I3"/>
    <mergeCell ref="B4:I4"/>
    <mergeCell ref="A1:A4"/>
    <mergeCell ref="A56:I56"/>
    <mergeCell ref="A52:I52"/>
    <mergeCell ref="A41:I41"/>
    <mergeCell ref="A35:I35"/>
    <mergeCell ref="A38:I38"/>
    <mergeCell ref="A39:I39"/>
    <mergeCell ref="A40:I40"/>
    <mergeCell ref="A57:I57"/>
    <mergeCell ref="A59:I59"/>
    <mergeCell ref="A114:I114"/>
    <mergeCell ref="A69:I69"/>
    <mergeCell ref="A70:I70"/>
    <mergeCell ref="A71:I71"/>
    <mergeCell ref="A72:I72"/>
    <mergeCell ref="A95:I95"/>
    <mergeCell ref="A66:I66"/>
    <mergeCell ref="A58:I58"/>
  </mergeCells>
  <pageMargins left="0.23622047244094491" right="0.23622047244094491" top="0.74803149606299213" bottom="0.74803149606299213" header="0.31496062992125984" footer="0.31496062992125984"/>
  <pageSetup scale="90" fitToHeight="0" orientation="landscape" horizontalDpi="4294967295" verticalDpi="4294967295" r:id="rId1"/>
  <headerFooter>
    <oddHeader>&amp;L&amp;D&amp;C&amp;A&amp;R&amp;P/&amp;N</oddHeader>
    <oddFooter>&amp;C&amp;F</oddFooter>
  </headerFooter>
  <rowBreaks count="5" manualBreakCount="5">
    <brk id="40" max="16383" man="1"/>
    <brk id="68" max="16383" man="1"/>
    <brk id="95" max="16383" man="1"/>
    <brk id="111" max="16383" man="1"/>
    <brk id="14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FF00"/>
    <pageSetUpPr fitToPage="1"/>
  </sheetPr>
  <dimension ref="A1:V322"/>
  <sheetViews>
    <sheetView showGridLines="0" zoomScale="115" zoomScaleNormal="115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RowHeight="16.5"/>
  <cols>
    <col min="1" max="1" width="62.85546875" style="93" customWidth="1"/>
    <col min="2" max="2" width="14.42578125" style="93" customWidth="1"/>
    <col min="3" max="3" width="17.42578125" style="93" customWidth="1"/>
    <col min="4" max="6" width="14.42578125" style="93" customWidth="1"/>
    <col min="7" max="7" width="11.85546875" style="93" customWidth="1"/>
    <col min="8" max="8" width="8.85546875" style="93" customWidth="1"/>
    <col min="9" max="9" width="12.140625" style="93" customWidth="1"/>
    <col min="10" max="10" width="10.140625" style="93" bestFit="1" customWidth="1"/>
    <col min="11" max="11" width="15.42578125" customWidth="1"/>
    <col min="12" max="12" width="11.5703125" style="16" bestFit="1" customWidth="1"/>
    <col min="13" max="13" width="14.28515625" style="93" customWidth="1"/>
    <col min="14" max="18" width="7.42578125" style="93" customWidth="1"/>
    <col min="19" max="19" width="15.28515625" style="93" customWidth="1"/>
    <col min="20" max="20" width="7.42578125" style="93" customWidth="1"/>
    <col min="21" max="22" width="7.42578125" customWidth="1"/>
    <col min="23" max="16384" width="11.42578125" style="93"/>
  </cols>
  <sheetData>
    <row r="1" spans="1:20" ht="22.5" customHeight="1">
      <c r="A1" s="762"/>
      <c r="B1" s="261"/>
      <c r="C1" s="261"/>
      <c r="D1" s="261"/>
      <c r="E1" s="261"/>
      <c r="F1" s="261"/>
      <c r="G1" s="261"/>
      <c r="H1" s="261"/>
      <c r="I1" s="261"/>
      <c r="J1" s="261"/>
      <c r="M1" s="92"/>
      <c r="N1" s="92"/>
      <c r="O1" s="92"/>
      <c r="P1" s="92"/>
      <c r="Q1" s="92"/>
      <c r="R1" s="92"/>
      <c r="S1" s="92"/>
      <c r="T1" s="92"/>
    </row>
    <row r="2" spans="1:20" ht="21" customHeight="1">
      <c r="A2" s="762"/>
      <c r="B2" s="261"/>
      <c r="C2" s="261"/>
      <c r="D2" s="261"/>
      <c r="E2" s="261"/>
      <c r="F2" s="261"/>
      <c r="G2" s="261"/>
      <c r="H2" s="261"/>
      <c r="I2" s="261"/>
      <c r="J2" s="261"/>
      <c r="L2" s="15"/>
      <c r="M2" s="92"/>
      <c r="N2" s="92"/>
      <c r="O2" s="92"/>
      <c r="P2" s="92"/>
      <c r="Q2" s="92"/>
      <c r="R2" s="92"/>
      <c r="S2" s="92"/>
      <c r="T2" s="92"/>
    </row>
    <row r="3" spans="1:20" ht="21" customHeight="1">
      <c r="A3" s="762"/>
      <c r="B3" s="742" t="s">
        <v>31</v>
      </c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92"/>
      <c r="N3" s="92"/>
      <c r="O3" s="92"/>
      <c r="P3" s="92"/>
      <c r="Q3" s="92"/>
      <c r="R3" s="92"/>
      <c r="S3" s="92"/>
      <c r="T3" s="92"/>
    </row>
    <row r="4" spans="1:20" ht="22.5" customHeight="1">
      <c r="A4" s="762"/>
      <c r="B4" s="747" t="s">
        <v>133</v>
      </c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92"/>
      <c r="N4" s="92"/>
      <c r="O4" s="92"/>
      <c r="P4" s="92"/>
      <c r="Q4" s="92"/>
      <c r="R4" s="92"/>
      <c r="S4" s="92"/>
      <c r="T4" s="92"/>
    </row>
    <row r="5" spans="1:20" ht="21.75" customHeight="1">
      <c r="A5" s="762"/>
      <c r="B5" s="747" t="s">
        <v>190</v>
      </c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92"/>
      <c r="N5" s="92"/>
      <c r="O5" s="92"/>
      <c r="P5" s="92"/>
      <c r="Q5" s="92"/>
      <c r="R5" s="92"/>
      <c r="S5" s="92"/>
      <c r="T5" s="92"/>
    </row>
    <row r="6" spans="1:20" ht="48.75" customHeight="1">
      <c r="A6" s="763"/>
      <c r="B6" s="743" t="s">
        <v>1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92"/>
      <c r="N6" s="92"/>
      <c r="O6" s="92"/>
      <c r="P6" s="92"/>
      <c r="Q6" s="92"/>
      <c r="R6" s="92"/>
      <c r="S6" s="92"/>
      <c r="T6" s="92"/>
    </row>
    <row r="7" spans="1:20" ht="38.25" customHeight="1">
      <c r="A7" s="334" t="s">
        <v>127</v>
      </c>
      <c r="B7" s="335" t="s">
        <v>69</v>
      </c>
      <c r="C7" s="335" t="s">
        <v>92</v>
      </c>
      <c r="D7" s="335" t="s">
        <v>70</v>
      </c>
      <c r="E7" s="335" t="s">
        <v>5</v>
      </c>
      <c r="F7" s="335" t="s">
        <v>6</v>
      </c>
      <c r="G7" s="336" t="s">
        <v>93</v>
      </c>
      <c r="H7" s="335" t="s">
        <v>7</v>
      </c>
      <c r="I7" s="335" t="s">
        <v>8</v>
      </c>
      <c r="J7" s="335" t="s">
        <v>9</v>
      </c>
      <c r="K7" s="156" t="s">
        <v>188</v>
      </c>
      <c r="L7" s="156" t="s">
        <v>189</v>
      </c>
      <c r="M7" s="92"/>
    </row>
    <row r="8" spans="1:20">
      <c r="A8" s="215" t="s">
        <v>311</v>
      </c>
      <c r="B8" s="216">
        <v>2318390.844</v>
      </c>
      <c r="C8" s="216">
        <v>266365.60396900005</v>
      </c>
      <c r="D8" s="216">
        <v>2584756.4479689999</v>
      </c>
      <c r="E8" s="216">
        <v>0</v>
      </c>
      <c r="F8" s="216">
        <v>2584756.4479689999</v>
      </c>
      <c r="G8" s="216">
        <v>2150541.097823</v>
      </c>
      <c r="H8" s="263">
        <v>83.200918195322075</v>
      </c>
      <c r="I8" s="216">
        <v>1687955.218781</v>
      </c>
      <c r="J8" s="250">
        <v>65.304227023297642</v>
      </c>
      <c r="K8" s="216">
        <v>462585.87904200004</v>
      </c>
      <c r="L8" s="250">
        <v>17.896691172024422</v>
      </c>
      <c r="M8" s="92"/>
      <c r="N8" s="98"/>
      <c r="O8" s="98"/>
      <c r="P8" s="98"/>
      <c r="Q8" s="98"/>
      <c r="R8" s="98"/>
      <c r="S8" s="98"/>
      <c r="T8" s="98"/>
    </row>
    <row r="9" spans="1:20">
      <c r="A9" s="217" t="s">
        <v>10</v>
      </c>
      <c r="B9" s="218">
        <v>1083593.0619999999</v>
      </c>
      <c r="C9" s="218">
        <v>76341.070401999998</v>
      </c>
      <c r="D9" s="218">
        <v>1159934.132402</v>
      </c>
      <c r="E9" s="218">
        <v>0</v>
      </c>
      <c r="F9" s="218">
        <v>1159934.132402</v>
      </c>
      <c r="G9" s="218">
        <v>1144012.009485</v>
      </c>
      <c r="H9" s="264">
        <v>98.627325253027237</v>
      </c>
      <c r="I9" s="218">
        <v>996307.70339100005</v>
      </c>
      <c r="J9" s="251">
        <v>85.893472358455298</v>
      </c>
      <c r="K9" s="218">
        <v>147704.306094</v>
      </c>
      <c r="L9" s="251">
        <v>12.733852894571939</v>
      </c>
      <c r="M9" s="92"/>
      <c r="N9" s="98"/>
      <c r="O9" s="98"/>
      <c r="P9" s="98"/>
      <c r="Q9" s="98"/>
      <c r="R9" s="98"/>
      <c r="S9" s="98"/>
      <c r="T9" s="98"/>
    </row>
    <row r="10" spans="1:20">
      <c r="A10" s="219" t="s">
        <v>298</v>
      </c>
      <c r="B10" s="220">
        <v>289170.41399999999</v>
      </c>
      <c r="C10" s="221">
        <v>-32972.086259000003</v>
      </c>
      <c r="D10" s="220">
        <v>256198.32774099999</v>
      </c>
      <c r="E10" s="221">
        <v>0</v>
      </c>
      <c r="F10" s="220">
        <v>256198.32774099999</v>
      </c>
      <c r="G10" s="220">
        <v>255235.97255000001</v>
      </c>
      <c r="H10" s="252">
        <v>99.62437100995723</v>
      </c>
      <c r="I10" s="220">
        <v>246245.02845700001</v>
      </c>
      <c r="J10" s="256">
        <v>96.115002243862364</v>
      </c>
      <c r="K10" s="464">
        <v>8990.9440929999982</v>
      </c>
      <c r="L10" s="470">
        <v>3.5093687660948607</v>
      </c>
      <c r="M10" s="92"/>
      <c r="N10" s="98"/>
      <c r="O10" s="98"/>
      <c r="P10" s="98"/>
      <c r="Q10" s="98"/>
      <c r="R10" s="98"/>
      <c r="S10" s="98"/>
      <c r="T10" s="98"/>
    </row>
    <row r="11" spans="1:20">
      <c r="A11" s="219" t="s">
        <v>299</v>
      </c>
      <c r="B11" s="220">
        <v>433964.32799999998</v>
      </c>
      <c r="C11" s="221">
        <v>100168.76600800001</v>
      </c>
      <c r="D11" s="220">
        <v>534133.09400799999</v>
      </c>
      <c r="E11" s="221">
        <v>0</v>
      </c>
      <c r="F11" s="220">
        <v>534133.09400799999</v>
      </c>
      <c r="G11" s="220">
        <v>526526.71197800001</v>
      </c>
      <c r="H11" s="252">
        <v>98.575938822115745</v>
      </c>
      <c r="I11" s="220">
        <v>428234.69764799997</v>
      </c>
      <c r="J11" s="256">
        <v>80.173781114110497</v>
      </c>
      <c r="K11" s="464">
        <v>98292.014330000035</v>
      </c>
      <c r="L11" s="470">
        <v>18.402157708005237</v>
      </c>
      <c r="M11" s="92"/>
      <c r="N11" s="98"/>
      <c r="O11" s="98"/>
      <c r="P11" s="98"/>
      <c r="Q11" s="98"/>
      <c r="R11" s="98"/>
      <c r="S11" s="98"/>
      <c r="T11" s="98"/>
    </row>
    <row r="12" spans="1:20">
      <c r="A12" s="219" t="s">
        <v>300</v>
      </c>
      <c r="B12" s="220">
        <v>248879.45</v>
      </c>
      <c r="C12" s="221">
        <v>14333.597827</v>
      </c>
      <c r="D12" s="220">
        <v>263213.04782699997</v>
      </c>
      <c r="E12" s="221">
        <v>0</v>
      </c>
      <c r="F12" s="220">
        <v>263213.04782699997</v>
      </c>
      <c r="G12" s="220">
        <v>258780.96786599999</v>
      </c>
      <c r="H12" s="252">
        <v>98.316162516414067</v>
      </c>
      <c r="I12" s="220">
        <v>223602.12778499999</v>
      </c>
      <c r="J12" s="256">
        <v>84.951004378766683</v>
      </c>
      <c r="K12" s="464">
        <v>35178.840081000002</v>
      </c>
      <c r="L12" s="470">
        <v>13.36515813764739</v>
      </c>
      <c r="M12" s="92"/>
      <c r="N12" s="98"/>
      <c r="O12" s="98"/>
      <c r="P12" s="98"/>
      <c r="Q12" s="98"/>
      <c r="R12" s="98"/>
      <c r="S12" s="98"/>
      <c r="T12" s="98"/>
    </row>
    <row r="13" spans="1:20">
      <c r="A13" s="219" t="s">
        <v>301</v>
      </c>
      <c r="B13" s="220">
        <v>111578.87</v>
      </c>
      <c r="C13" s="221">
        <v>-5189.2071740000001</v>
      </c>
      <c r="D13" s="220">
        <v>106389.662826</v>
      </c>
      <c r="E13" s="221">
        <v>0</v>
      </c>
      <c r="F13" s="220">
        <v>106389.662826</v>
      </c>
      <c r="G13" s="220">
        <v>103468.357091</v>
      </c>
      <c r="H13" s="252">
        <v>97.254145132711074</v>
      </c>
      <c r="I13" s="220">
        <v>98225.849501000004</v>
      </c>
      <c r="J13" s="256">
        <v>92.326497604986415</v>
      </c>
      <c r="K13" s="464">
        <v>5242.5075899999938</v>
      </c>
      <c r="L13" s="470">
        <v>4.9276475277246625</v>
      </c>
      <c r="M13" s="92"/>
      <c r="N13" s="98"/>
      <c r="O13" s="98"/>
      <c r="P13" s="98"/>
      <c r="Q13" s="98"/>
      <c r="R13" s="98"/>
      <c r="S13" s="98"/>
      <c r="T13" s="98"/>
    </row>
    <row r="14" spans="1:20">
      <c r="A14" s="222" t="s">
        <v>302</v>
      </c>
      <c r="B14" s="223">
        <v>361821.70600000001</v>
      </c>
      <c r="C14" s="223">
        <v>14728.080141</v>
      </c>
      <c r="D14" s="223">
        <v>376549.78614099999</v>
      </c>
      <c r="E14" s="223">
        <v>0</v>
      </c>
      <c r="F14" s="223">
        <v>376549.78614099999</v>
      </c>
      <c r="G14" s="223">
        <v>354706.29980400001</v>
      </c>
      <c r="H14" s="265">
        <v>94.199044285522277</v>
      </c>
      <c r="I14" s="223">
        <v>294817.86971</v>
      </c>
      <c r="J14" s="253">
        <v>78.294525866389606</v>
      </c>
      <c r="K14" s="223">
        <v>59888.43009400001</v>
      </c>
      <c r="L14" s="253">
        <v>15.904518419132668</v>
      </c>
      <c r="M14" s="98"/>
      <c r="N14" s="98"/>
      <c r="O14" s="98"/>
      <c r="P14" s="98"/>
      <c r="Q14" s="98"/>
      <c r="R14" s="98"/>
      <c r="S14" s="98"/>
      <c r="T14" s="98"/>
    </row>
    <row r="15" spans="1:20">
      <c r="A15" s="224" t="s">
        <v>119</v>
      </c>
      <c r="B15" s="225">
        <v>79302.603000000003</v>
      </c>
      <c r="C15" s="226">
        <v>13768.410046000001</v>
      </c>
      <c r="D15" s="225">
        <v>93071.013045999993</v>
      </c>
      <c r="E15" s="226">
        <v>0</v>
      </c>
      <c r="F15" s="225">
        <v>93071.013045999993</v>
      </c>
      <c r="G15" s="225">
        <v>93071.013045999993</v>
      </c>
      <c r="H15" s="254">
        <v>100</v>
      </c>
      <c r="I15" s="225">
        <v>93023.552756999998</v>
      </c>
      <c r="J15" s="259">
        <v>99.949006368957711</v>
      </c>
      <c r="K15" s="225">
        <v>47.4602889999951</v>
      </c>
      <c r="L15" s="259">
        <v>5.0993631042285992E-2</v>
      </c>
      <c r="M15" s="98"/>
      <c r="N15" s="98"/>
      <c r="O15" s="98"/>
      <c r="P15" s="98"/>
      <c r="Q15" s="98"/>
      <c r="R15" s="98"/>
      <c r="S15" s="98"/>
      <c r="T15" s="98"/>
    </row>
    <row r="16" spans="1:20">
      <c r="A16" s="219" t="s">
        <v>303</v>
      </c>
      <c r="B16" s="220">
        <v>49346.472999999998</v>
      </c>
      <c r="C16" s="221">
        <v>-6139.8688350000002</v>
      </c>
      <c r="D16" s="220">
        <v>43206.604164999997</v>
      </c>
      <c r="E16" s="221">
        <v>0</v>
      </c>
      <c r="F16" s="220">
        <v>43206.604164999997</v>
      </c>
      <c r="G16" s="220">
        <v>43206.604164999997</v>
      </c>
      <c r="H16" s="252">
        <v>100</v>
      </c>
      <c r="I16" s="220">
        <v>43159.143876000002</v>
      </c>
      <c r="J16" s="256">
        <v>99.890155012370911</v>
      </c>
      <c r="K16" s="464">
        <v>47.4602889999951</v>
      </c>
      <c r="L16" s="470">
        <v>0.10984498762909224</v>
      </c>
      <c r="M16" s="98"/>
      <c r="N16" s="98"/>
      <c r="O16" s="98"/>
      <c r="P16" s="98"/>
      <c r="Q16" s="98"/>
      <c r="R16" s="98"/>
      <c r="S16" s="98"/>
      <c r="T16" s="98"/>
    </row>
    <row r="17" spans="1:20">
      <c r="A17" s="219" t="s">
        <v>304</v>
      </c>
      <c r="B17" s="220">
        <v>1600</v>
      </c>
      <c r="C17" s="221">
        <v>1694.48</v>
      </c>
      <c r="D17" s="220">
        <v>3294.48</v>
      </c>
      <c r="E17" s="221">
        <v>0</v>
      </c>
      <c r="F17" s="220">
        <v>3294.48</v>
      </c>
      <c r="G17" s="220">
        <v>3294.48</v>
      </c>
      <c r="H17" s="252">
        <v>100</v>
      </c>
      <c r="I17" s="220">
        <v>3294.48</v>
      </c>
      <c r="J17" s="256">
        <v>100</v>
      </c>
      <c r="K17" s="464">
        <v>0</v>
      </c>
      <c r="L17" s="470">
        <v>0</v>
      </c>
      <c r="M17" s="98"/>
      <c r="N17" s="98"/>
      <c r="O17" s="98"/>
      <c r="P17" s="98"/>
      <c r="Q17" s="98"/>
      <c r="R17" s="98"/>
      <c r="S17" s="98"/>
      <c r="T17" s="98"/>
    </row>
    <row r="18" spans="1:20">
      <c r="A18" s="219" t="s">
        <v>305</v>
      </c>
      <c r="B18" s="220">
        <v>28329.012999999999</v>
      </c>
      <c r="C18" s="221">
        <v>18217.834948</v>
      </c>
      <c r="D18" s="220">
        <v>46546.847948000002</v>
      </c>
      <c r="E18" s="221">
        <v>0</v>
      </c>
      <c r="F18" s="220">
        <v>46546.847948000002</v>
      </c>
      <c r="G18" s="220">
        <v>46546.847948000002</v>
      </c>
      <c r="H18" s="252">
        <v>100</v>
      </c>
      <c r="I18" s="220">
        <v>46546.847948000002</v>
      </c>
      <c r="J18" s="256">
        <v>100</v>
      </c>
      <c r="K18" s="464">
        <v>0</v>
      </c>
      <c r="L18" s="470">
        <v>0</v>
      </c>
      <c r="M18" s="98"/>
      <c r="N18" s="98"/>
      <c r="O18" s="98"/>
      <c r="P18" s="98"/>
      <c r="Q18" s="98"/>
      <c r="R18" s="98"/>
      <c r="S18" s="98"/>
      <c r="T18" s="98"/>
    </row>
    <row r="19" spans="1:20">
      <c r="A19" s="219" t="s">
        <v>301</v>
      </c>
      <c r="B19" s="220">
        <v>27.117000000000001</v>
      </c>
      <c r="C19" s="221">
        <v>-4.0360670000000001</v>
      </c>
      <c r="D19" s="220">
        <v>23.080933000000002</v>
      </c>
      <c r="E19" s="221">
        <v>0</v>
      </c>
      <c r="F19" s="220">
        <v>23.080933000000002</v>
      </c>
      <c r="G19" s="220">
        <v>23.080933000000002</v>
      </c>
      <c r="H19" s="252">
        <v>100</v>
      </c>
      <c r="I19" s="220">
        <v>23.080933000000002</v>
      </c>
      <c r="J19" s="256">
        <v>100</v>
      </c>
      <c r="K19" s="464">
        <v>0</v>
      </c>
      <c r="L19" s="470">
        <v>0</v>
      </c>
      <c r="M19" s="98"/>
      <c r="N19" s="98"/>
      <c r="O19" s="98"/>
      <c r="P19" s="98"/>
      <c r="Q19" s="98"/>
      <c r="R19" s="98"/>
      <c r="S19" s="98"/>
      <c r="T19" s="98"/>
    </row>
    <row r="20" spans="1:20">
      <c r="A20" s="227" t="s">
        <v>11</v>
      </c>
      <c r="B20" s="228">
        <v>649661.87800000003</v>
      </c>
      <c r="C20" s="228">
        <v>33329.892338999998</v>
      </c>
      <c r="D20" s="228">
        <v>682991.77033900004</v>
      </c>
      <c r="E20" s="228">
        <v>0</v>
      </c>
      <c r="F20" s="228">
        <v>682991.77033900004</v>
      </c>
      <c r="G20" s="228">
        <v>558751.77548800001</v>
      </c>
      <c r="H20" s="266">
        <v>81.809444821079751</v>
      </c>
      <c r="I20" s="228">
        <v>303806.09292299999</v>
      </c>
      <c r="J20" s="255">
        <v>44.481662315229237</v>
      </c>
      <c r="K20" s="228">
        <v>254945.68256500002</v>
      </c>
      <c r="L20" s="255">
        <v>37.327782505850521</v>
      </c>
      <c r="M20" s="98"/>
      <c r="N20" s="98"/>
      <c r="O20" s="98"/>
      <c r="P20" s="98"/>
      <c r="Q20" s="98"/>
      <c r="R20" s="98"/>
      <c r="S20" s="98"/>
      <c r="T20" s="98"/>
    </row>
    <row r="21" spans="1:20">
      <c r="A21" s="219" t="s">
        <v>306</v>
      </c>
      <c r="B21" s="220">
        <v>200000</v>
      </c>
      <c r="C21" s="220">
        <v>46325.716976000003</v>
      </c>
      <c r="D21" s="220">
        <v>246325.716976</v>
      </c>
      <c r="E21" s="220">
        <v>0</v>
      </c>
      <c r="F21" s="220">
        <v>246325.716976</v>
      </c>
      <c r="G21" s="220">
        <v>174822.68298499999</v>
      </c>
      <c r="H21" s="252">
        <v>70.972160410694471</v>
      </c>
      <c r="I21" s="220">
        <v>10097.486434</v>
      </c>
      <c r="J21" s="256">
        <v>4.0992416699161858</v>
      </c>
      <c r="K21" s="464">
        <v>164725.196551</v>
      </c>
      <c r="L21" s="470">
        <v>66.872918740778303</v>
      </c>
      <c r="M21" s="98"/>
      <c r="N21" s="98"/>
      <c r="O21" s="98"/>
      <c r="P21" s="98"/>
      <c r="Q21" s="98"/>
      <c r="R21" s="98"/>
      <c r="S21" s="98"/>
      <c r="T21" s="98"/>
    </row>
    <row r="22" spans="1:20">
      <c r="A22" s="219" t="s">
        <v>307</v>
      </c>
      <c r="B22" s="220">
        <v>200000</v>
      </c>
      <c r="C22" s="221">
        <v>-198585.167961</v>
      </c>
      <c r="D22" s="220">
        <v>1414.8320389999999</v>
      </c>
      <c r="E22" s="221">
        <v>0</v>
      </c>
      <c r="F22" s="220">
        <v>1414.8320389999999</v>
      </c>
      <c r="G22" s="220">
        <v>1146.1733449999999</v>
      </c>
      <c r="H22" s="252">
        <v>81.011265889208488</v>
      </c>
      <c r="I22" s="220">
        <v>1137.1749540000001</v>
      </c>
      <c r="J22" s="256">
        <v>80.37526170270732</v>
      </c>
      <c r="K22" s="464">
        <v>8.9983909999998559</v>
      </c>
      <c r="L22" s="470">
        <v>0.6360041865011693</v>
      </c>
      <c r="M22" s="98"/>
      <c r="N22" s="98"/>
      <c r="O22" s="98"/>
      <c r="P22" s="98"/>
      <c r="Q22" s="98"/>
      <c r="R22" s="98"/>
      <c r="S22" s="98"/>
      <c r="T22" s="98"/>
    </row>
    <row r="23" spans="1:20">
      <c r="A23" s="219" t="s">
        <v>308</v>
      </c>
      <c r="B23" s="220">
        <v>0</v>
      </c>
      <c r="C23" s="221">
        <v>244910.884937</v>
      </c>
      <c r="D23" s="220">
        <v>244910.884937</v>
      </c>
      <c r="E23" s="221">
        <v>0</v>
      </c>
      <c r="F23" s="220">
        <v>244910.884937</v>
      </c>
      <c r="G23" s="220">
        <v>173676.50964</v>
      </c>
      <c r="H23" s="252">
        <v>70.914165242053627</v>
      </c>
      <c r="I23" s="220">
        <v>8960.3114800000003</v>
      </c>
      <c r="J23" s="256">
        <v>3.6586007528023585</v>
      </c>
      <c r="K23" s="464">
        <v>164716.19816</v>
      </c>
      <c r="L23" s="470">
        <v>67.255564489251256</v>
      </c>
      <c r="M23" s="98"/>
      <c r="N23" s="98"/>
      <c r="O23" s="98"/>
      <c r="P23" s="98"/>
      <c r="Q23" s="98"/>
      <c r="R23" s="98"/>
      <c r="S23" s="98"/>
      <c r="T23" s="98"/>
    </row>
    <row r="24" spans="1:20">
      <c r="A24" s="219" t="s">
        <v>309</v>
      </c>
      <c r="B24" s="220">
        <v>114895.708</v>
      </c>
      <c r="C24" s="221">
        <v>2340.4308350000001</v>
      </c>
      <c r="D24" s="220">
        <v>117236.13883500001</v>
      </c>
      <c r="E24" s="221">
        <v>0</v>
      </c>
      <c r="F24" s="220">
        <v>117236.13883500001</v>
      </c>
      <c r="G24" s="220">
        <v>78064.597515999994</v>
      </c>
      <c r="H24" s="252">
        <v>66.587485984905513</v>
      </c>
      <c r="I24" s="220">
        <v>78064.597515999994</v>
      </c>
      <c r="J24" s="256">
        <v>66.587485984905513</v>
      </c>
      <c r="K24" s="464">
        <v>0</v>
      </c>
      <c r="L24" s="470">
        <v>0</v>
      </c>
      <c r="M24" s="98"/>
      <c r="N24" s="98"/>
      <c r="O24" s="98"/>
      <c r="P24" s="98"/>
      <c r="Q24" s="98"/>
      <c r="R24" s="98"/>
      <c r="S24" s="98"/>
      <c r="T24" s="98"/>
    </row>
    <row r="25" spans="1:20">
      <c r="A25" s="219" t="s">
        <v>301</v>
      </c>
      <c r="B25" s="220">
        <v>334766.17</v>
      </c>
      <c r="C25" s="221">
        <v>-15336.255472000001</v>
      </c>
      <c r="D25" s="220">
        <v>319429.91452799999</v>
      </c>
      <c r="E25" s="221">
        <v>0</v>
      </c>
      <c r="F25" s="220">
        <v>319429.91452799999</v>
      </c>
      <c r="G25" s="220">
        <v>305864.49498700001</v>
      </c>
      <c r="H25" s="252">
        <v>95.753240719159109</v>
      </c>
      <c r="I25" s="220">
        <v>215644.00897299999</v>
      </c>
      <c r="J25" s="256">
        <v>67.509021279876862</v>
      </c>
      <c r="K25" s="464">
        <v>90220.486014000024</v>
      </c>
      <c r="L25" s="470">
        <v>28.244219439282244</v>
      </c>
      <c r="M25" s="98"/>
      <c r="N25" s="98"/>
      <c r="O25" s="98"/>
      <c r="P25" s="98"/>
      <c r="Q25" s="98"/>
      <c r="R25" s="98"/>
      <c r="S25" s="98"/>
      <c r="T25" s="98"/>
    </row>
    <row r="26" spans="1:20">
      <c r="A26" s="229" t="s">
        <v>310</v>
      </c>
      <c r="B26" s="230">
        <v>144011.595</v>
      </c>
      <c r="C26" s="231">
        <v>128198.151041</v>
      </c>
      <c r="D26" s="230">
        <v>272209.74604100001</v>
      </c>
      <c r="E26" s="231">
        <v>0</v>
      </c>
      <c r="F26" s="230">
        <v>272209.74604100001</v>
      </c>
      <c r="G26" s="262">
        <v>0</v>
      </c>
      <c r="H26" s="257">
        <v>0</v>
      </c>
      <c r="I26" s="262">
        <v>0</v>
      </c>
      <c r="J26" s="267">
        <v>0</v>
      </c>
      <c r="K26" s="262">
        <v>0</v>
      </c>
      <c r="L26" s="267">
        <v>0</v>
      </c>
      <c r="M26" s="98"/>
      <c r="N26" s="98"/>
      <c r="O26" s="98"/>
      <c r="P26" s="98"/>
      <c r="Q26" s="98"/>
      <c r="R26" s="98"/>
      <c r="S26" s="98"/>
      <c r="T26" s="98"/>
    </row>
    <row r="27" spans="1:20">
      <c r="A27" s="215" t="s">
        <v>312</v>
      </c>
      <c r="B27" s="216">
        <v>3913030.0129519999</v>
      </c>
      <c r="C27" s="216">
        <v>-1822729.005322</v>
      </c>
      <c r="D27" s="216">
        <v>2090301.0076300001</v>
      </c>
      <c r="E27" s="216">
        <v>0</v>
      </c>
      <c r="F27" s="216">
        <v>2090301.0076300001</v>
      </c>
      <c r="G27" s="268">
        <v>1950972.5339329999</v>
      </c>
      <c r="H27" s="250">
        <v>93.33452583200102</v>
      </c>
      <c r="I27" s="277">
        <v>1500876.2591889999</v>
      </c>
      <c r="J27" s="250">
        <v>71.801920092394028</v>
      </c>
      <c r="K27" s="277">
        <v>450096.27474400005</v>
      </c>
      <c r="L27" s="250">
        <v>21.532605739606986</v>
      </c>
      <c r="M27" s="98"/>
      <c r="N27" s="98"/>
      <c r="O27" s="98"/>
      <c r="P27" s="98"/>
      <c r="Q27" s="98"/>
      <c r="R27" s="98"/>
      <c r="S27" s="98"/>
      <c r="T27" s="98"/>
    </row>
    <row r="28" spans="1:20">
      <c r="A28" s="217" t="s">
        <v>10</v>
      </c>
      <c r="B28" s="218">
        <v>86591.539915999994</v>
      </c>
      <c r="C28" s="218">
        <v>2902.4873389999998</v>
      </c>
      <c r="D28" s="218">
        <v>89494.027254999994</v>
      </c>
      <c r="E28" s="218">
        <v>0</v>
      </c>
      <c r="F28" s="218">
        <v>89494.027254999994</v>
      </c>
      <c r="G28" s="269">
        <v>80003.277077999999</v>
      </c>
      <c r="H28" s="251">
        <v>89.39510214468558</v>
      </c>
      <c r="I28" s="278">
        <v>70156.721495000005</v>
      </c>
      <c r="J28" s="251">
        <v>78.392629817740584</v>
      </c>
      <c r="K28" s="278">
        <v>9846.5555829999939</v>
      </c>
      <c r="L28" s="251">
        <v>11.002472326945004</v>
      </c>
      <c r="M28" s="98"/>
      <c r="N28" s="98"/>
      <c r="O28" s="98"/>
      <c r="P28" s="98"/>
      <c r="Q28" s="98"/>
      <c r="R28" s="98"/>
      <c r="S28" s="98"/>
      <c r="T28" s="98"/>
    </row>
    <row r="29" spans="1:20">
      <c r="A29" s="219" t="s">
        <v>298</v>
      </c>
      <c r="B29" s="220">
        <v>44880.186516000002</v>
      </c>
      <c r="C29" s="221">
        <v>-250.74641600000001</v>
      </c>
      <c r="D29" s="220">
        <v>44629.4401</v>
      </c>
      <c r="E29" s="221">
        <v>0</v>
      </c>
      <c r="F29" s="220">
        <v>44629.4401</v>
      </c>
      <c r="G29" s="272">
        <v>42786.665386000001</v>
      </c>
      <c r="H29" s="256">
        <v>95.870943686788493</v>
      </c>
      <c r="I29" s="279">
        <v>37958.999326999998</v>
      </c>
      <c r="J29" s="256">
        <v>85.053720687389927</v>
      </c>
      <c r="K29" s="464">
        <v>4827.6660590000029</v>
      </c>
      <c r="L29" s="470">
        <v>10.817222999398558</v>
      </c>
      <c r="M29" s="98"/>
      <c r="N29" s="98"/>
      <c r="O29" s="98"/>
      <c r="P29" s="98"/>
      <c r="Q29" s="98"/>
      <c r="R29" s="98"/>
      <c r="S29" s="98"/>
      <c r="T29" s="98"/>
    </row>
    <row r="30" spans="1:20">
      <c r="A30" s="219" t="s">
        <v>299</v>
      </c>
      <c r="B30" s="220">
        <v>24738.814773999999</v>
      </c>
      <c r="C30" s="221">
        <v>13322.462106000001</v>
      </c>
      <c r="D30" s="220">
        <v>38061.276879999998</v>
      </c>
      <c r="E30" s="221">
        <v>0</v>
      </c>
      <c r="F30" s="220">
        <v>38061.276879999998</v>
      </c>
      <c r="G30" s="272">
        <v>30413.301438999999</v>
      </c>
      <c r="H30" s="256">
        <v>79.906151164837112</v>
      </c>
      <c r="I30" s="279">
        <v>26405.648297</v>
      </c>
      <c r="J30" s="256">
        <v>69.376674829517697</v>
      </c>
      <c r="K30" s="464">
        <v>4007.6531419999992</v>
      </c>
      <c r="L30" s="470">
        <v>10.529476335319414</v>
      </c>
      <c r="M30" s="98"/>
      <c r="N30" s="98"/>
      <c r="O30" s="98"/>
      <c r="P30" s="98"/>
      <c r="Q30" s="98"/>
      <c r="R30" s="98"/>
      <c r="S30" s="98"/>
      <c r="T30" s="98"/>
    </row>
    <row r="31" spans="1:20">
      <c r="A31" s="219" t="s">
        <v>300</v>
      </c>
      <c r="B31" s="220">
        <v>0</v>
      </c>
      <c r="C31" s="221">
        <v>0</v>
      </c>
      <c r="D31" s="220">
        <v>0</v>
      </c>
      <c r="E31" s="221">
        <v>0</v>
      </c>
      <c r="F31" s="220">
        <v>0</v>
      </c>
      <c r="G31" s="272">
        <v>0</v>
      </c>
      <c r="H31" s="256">
        <v>0</v>
      </c>
      <c r="I31" s="279">
        <v>0</v>
      </c>
      <c r="J31" s="256">
        <v>0</v>
      </c>
      <c r="K31" s="464">
        <v>0</v>
      </c>
      <c r="L31" s="470">
        <v>0</v>
      </c>
      <c r="M31" s="98"/>
      <c r="N31" s="98"/>
      <c r="O31" s="98"/>
      <c r="P31" s="98"/>
      <c r="Q31" s="98"/>
      <c r="R31" s="98"/>
      <c r="S31" s="98"/>
      <c r="T31" s="98"/>
    </row>
    <row r="32" spans="1:20">
      <c r="A32" s="219" t="s">
        <v>301</v>
      </c>
      <c r="B32" s="220">
        <v>16972.538626000001</v>
      </c>
      <c r="C32" s="221">
        <v>-10169.228351</v>
      </c>
      <c r="D32" s="220">
        <v>6803.3102749999998</v>
      </c>
      <c r="E32" s="221">
        <v>0</v>
      </c>
      <c r="F32" s="220">
        <v>6803.3102749999998</v>
      </c>
      <c r="G32" s="272">
        <v>6803.3102529999996</v>
      </c>
      <c r="H32" s="256">
        <v>99.999999676628008</v>
      </c>
      <c r="I32" s="279">
        <v>5792.0738709999996</v>
      </c>
      <c r="J32" s="256">
        <v>85.136112228837007</v>
      </c>
      <c r="K32" s="464">
        <v>1011.236382</v>
      </c>
      <c r="L32" s="470">
        <v>14.863887447790997</v>
      </c>
      <c r="M32" s="98"/>
      <c r="N32" s="98"/>
      <c r="O32" s="98"/>
      <c r="P32" s="98"/>
      <c r="Q32" s="98"/>
      <c r="R32" s="98"/>
      <c r="S32" s="98"/>
      <c r="T32" s="98"/>
    </row>
    <row r="33" spans="1:20">
      <c r="A33" s="222" t="s">
        <v>302</v>
      </c>
      <c r="B33" s="223">
        <v>0</v>
      </c>
      <c r="C33" s="223">
        <v>0</v>
      </c>
      <c r="D33" s="223">
        <v>0</v>
      </c>
      <c r="E33" s="223">
        <v>0</v>
      </c>
      <c r="F33" s="223">
        <v>0</v>
      </c>
      <c r="G33" s="270">
        <v>0</v>
      </c>
      <c r="H33" s="253">
        <v>0</v>
      </c>
      <c r="I33" s="280">
        <v>0</v>
      </c>
      <c r="J33" s="253">
        <v>0</v>
      </c>
      <c r="K33" s="280">
        <v>0</v>
      </c>
      <c r="L33" s="253">
        <v>0</v>
      </c>
      <c r="M33" s="98"/>
      <c r="N33" s="98"/>
      <c r="O33" s="98"/>
      <c r="P33" s="98"/>
      <c r="Q33" s="98"/>
      <c r="R33" s="98"/>
      <c r="S33" s="98"/>
      <c r="T33" s="98"/>
    </row>
    <row r="34" spans="1:20">
      <c r="A34" s="224" t="s">
        <v>119</v>
      </c>
      <c r="B34" s="225">
        <v>0</v>
      </c>
      <c r="C34" s="226">
        <v>0</v>
      </c>
      <c r="D34" s="225">
        <v>0</v>
      </c>
      <c r="E34" s="226">
        <v>0</v>
      </c>
      <c r="F34" s="225">
        <v>0</v>
      </c>
      <c r="G34" s="274">
        <v>0</v>
      </c>
      <c r="H34" s="259">
        <v>0</v>
      </c>
      <c r="I34" s="281">
        <v>0</v>
      </c>
      <c r="J34" s="259">
        <v>0</v>
      </c>
      <c r="K34" s="281">
        <v>0</v>
      </c>
      <c r="L34" s="259">
        <v>0</v>
      </c>
      <c r="M34" s="98"/>
      <c r="N34" s="98"/>
      <c r="O34" s="98"/>
      <c r="P34" s="98"/>
      <c r="Q34" s="98"/>
      <c r="R34" s="98"/>
      <c r="S34" s="98"/>
      <c r="T34" s="98"/>
    </row>
    <row r="35" spans="1:20">
      <c r="A35" s="219" t="s">
        <v>303</v>
      </c>
      <c r="B35" s="220">
        <v>0</v>
      </c>
      <c r="C35" s="221">
        <v>0</v>
      </c>
      <c r="D35" s="220">
        <v>0</v>
      </c>
      <c r="E35" s="221">
        <v>0</v>
      </c>
      <c r="F35" s="220">
        <v>0</v>
      </c>
      <c r="G35" s="272">
        <v>0</v>
      </c>
      <c r="H35" s="256">
        <v>0</v>
      </c>
      <c r="I35" s="279">
        <v>0</v>
      </c>
      <c r="J35" s="256">
        <v>0</v>
      </c>
      <c r="K35" s="464">
        <v>0</v>
      </c>
      <c r="L35" s="470">
        <v>0</v>
      </c>
      <c r="M35" s="98"/>
      <c r="N35" s="98"/>
      <c r="O35" s="98"/>
      <c r="P35" s="98"/>
      <c r="Q35" s="98"/>
      <c r="R35" s="98"/>
      <c r="S35" s="98"/>
      <c r="T35" s="98"/>
    </row>
    <row r="36" spans="1:20">
      <c r="A36" s="219" t="s">
        <v>304</v>
      </c>
      <c r="B36" s="220">
        <v>0</v>
      </c>
      <c r="C36" s="221">
        <v>0</v>
      </c>
      <c r="D36" s="220">
        <v>0</v>
      </c>
      <c r="E36" s="221">
        <v>0</v>
      </c>
      <c r="F36" s="220">
        <v>0</v>
      </c>
      <c r="G36" s="272">
        <v>0</v>
      </c>
      <c r="H36" s="256">
        <v>0</v>
      </c>
      <c r="I36" s="279">
        <v>0</v>
      </c>
      <c r="J36" s="256">
        <v>0</v>
      </c>
      <c r="K36" s="464">
        <v>0</v>
      </c>
      <c r="L36" s="470">
        <v>0</v>
      </c>
      <c r="M36" s="98"/>
      <c r="N36" s="98"/>
      <c r="O36" s="98"/>
      <c r="P36" s="98"/>
      <c r="Q36" s="98"/>
      <c r="R36" s="98"/>
      <c r="S36" s="98"/>
      <c r="T36" s="98"/>
    </row>
    <row r="37" spans="1:20">
      <c r="A37" s="219" t="s">
        <v>305</v>
      </c>
      <c r="B37" s="220">
        <v>0</v>
      </c>
      <c r="C37" s="221">
        <v>0</v>
      </c>
      <c r="D37" s="220">
        <v>0</v>
      </c>
      <c r="E37" s="221">
        <v>0</v>
      </c>
      <c r="F37" s="220">
        <v>0</v>
      </c>
      <c r="G37" s="272">
        <v>0</v>
      </c>
      <c r="H37" s="256">
        <v>0</v>
      </c>
      <c r="I37" s="279">
        <v>0</v>
      </c>
      <c r="J37" s="256">
        <v>0</v>
      </c>
      <c r="K37" s="464">
        <v>0</v>
      </c>
      <c r="L37" s="470">
        <v>0</v>
      </c>
      <c r="M37" s="98"/>
      <c r="N37" s="98"/>
      <c r="O37" s="98"/>
      <c r="P37" s="98"/>
      <c r="Q37" s="98"/>
      <c r="R37" s="98"/>
      <c r="S37" s="98"/>
      <c r="T37" s="98"/>
    </row>
    <row r="38" spans="1:20">
      <c r="A38" s="219" t="s">
        <v>301</v>
      </c>
      <c r="B38" s="220">
        <v>0</v>
      </c>
      <c r="C38" s="221">
        <v>0</v>
      </c>
      <c r="D38" s="220">
        <v>0</v>
      </c>
      <c r="E38" s="221">
        <v>0</v>
      </c>
      <c r="F38" s="220">
        <v>0</v>
      </c>
      <c r="G38" s="272">
        <v>0</v>
      </c>
      <c r="H38" s="256">
        <v>0</v>
      </c>
      <c r="I38" s="279">
        <v>0</v>
      </c>
      <c r="J38" s="256">
        <v>0</v>
      </c>
      <c r="K38" s="464">
        <v>0</v>
      </c>
      <c r="L38" s="470">
        <v>0</v>
      </c>
      <c r="M38" s="98"/>
      <c r="N38" s="98"/>
      <c r="O38" s="98"/>
      <c r="P38" s="98"/>
      <c r="Q38" s="98"/>
      <c r="R38" s="98"/>
      <c r="S38" s="98"/>
      <c r="T38" s="98"/>
    </row>
    <row r="39" spans="1:20">
      <c r="A39" s="227" t="s">
        <v>11</v>
      </c>
      <c r="B39" s="228">
        <v>3822901.5136739998</v>
      </c>
      <c r="C39" s="228">
        <v>-1822094.533299</v>
      </c>
      <c r="D39" s="228">
        <v>2000806.980375</v>
      </c>
      <c r="E39" s="228">
        <v>0</v>
      </c>
      <c r="F39" s="228">
        <v>2000806.980375</v>
      </c>
      <c r="G39" s="271">
        <v>1870969.256855</v>
      </c>
      <c r="H39" s="255">
        <v>93.510732179889473</v>
      </c>
      <c r="I39" s="282">
        <v>1430719.5376939999</v>
      </c>
      <c r="J39" s="255">
        <v>71.507124461643372</v>
      </c>
      <c r="K39" s="282">
        <v>440249.7191610001</v>
      </c>
      <c r="L39" s="255">
        <v>22.003607718246094</v>
      </c>
      <c r="M39" s="98"/>
      <c r="N39" s="98"/>
      <c r="O39" s="98"/>
      <c r="P39" s="98"/>
      <c r="Q39" s="98"/>
      <c r="R39" s="98"/>
      <c r="S39" s="98"/>
      <c r="T39" s="98"/>
    </row>
    <row r="40" spans="1:20">
      <c r="A40" s="219" t="s">
        <v>306</v>
      </c>
      <c r="B40" s="220">
        <v>3051602.7539730002</v>
      </c>
      <c r="C40" s="220">
        <v>-1753066.495383</v>
      </c>
      <c r="D40" s="220">
        <v>1298536.25859</v>
      </c>
      <c r="E40" s="220">
        <v>0</v>
      </c>
      <c r="F40" s="220">
        <v>1298536.25859</v>
      </c>
      <c r="G40" s="272">
        <v>1168709.9369059999</v>
      </c>
      <c r="H40" s="256">
        <v>90.002102688686534</v>
      </c>
      <c r="I40" s="279">
        <v>944550.59698899998</v>
      </c>
      <c r="J40" s="256">
        <v>72.739639786002513</v>
      </c>
      <c r="K40" s="464">
        <v>224159.33991699992</v>
      </c>
      <c r="L40" s="470">
        <v>17.262462902684032</v>
      </c>
      <c r="M40" s="98"/>
      <c r="N40" s="98"/>
      <c r="O40" s="98"/>
      <c r="P40" s="98"/>
      <c r="Q40" s="98"/>
      <c r="R40" s="98"/>
      <c r="S40" s="98"/>
      <c r="T40" s="98"/>
    </row>
    <row r="41" spans="1:20">
      <c r="A41" s="219" t="s">
        <v>307</v>
      </c>
      <c r="B41" s="220">
        <v>3051602.7539730002</v>
      </c>
      <c r="C41" s="221">
        <v>-2356330.7010869998</v>
      </c>
      <c r="D41" s="220">
        <v>695272.05288600002</v>
      </c>
      <c r="E41" s="221">
        <v>0</v>
      </c>
      <c r="F41" s="220">
        <v>695272.05288600002</v>
      </c>
      <c r="G41" s="272">
        <v>695272.052884</v>
      </c>
      <c r="H41" s="256">
        <v>99.999999999712344</v>
      </c>
      <c r="I41" s="279">
        <v>590747.658558</v>
      </c>
      <c r="J41" s="256">
        <v>84.966403597824709</v>
      </c>
      <c r="K41" s="464">
        <v>104524.39432600001</v>
      </c>
      <c r="L41" s="470">
        <v>15.033596401887635</v>
      </c>
      <c r="M41" s="98"/>
      <c r="N41" s="98"/>
      <c r="O41" s="98"/>
      <c r="P41" s="98"/>
      <c r="Q41" s="98"/>
      <c r="R41" s="98"/>
      <c r="S41" s="98"/>
      <c r="T41" s="98"/>
    </row>
    <row r="42" spans="1:20">
      <c r="A42" s="219" t="s">
        <v>308</v>
      </c>
      <c r="B42" s="220">
        <v>0</v>
      </c>
      <c r="C42" s="221">
        <v>603264.20570399996</v>
      </c>
      <c r="D42" s="220">
        <v>603264.20570399996</v>
      </c>
      <c r="E42" s="221">
        <v>0</v>
      </c>
      <c r="F42" s="220">
        <v>603264.20570399996</v>
      </c>
      <c r="G42" s="272">
        <v>473437.88402200001</v>
      </c>
      <c r="H42" s="256">
        <v>78.479359382760876</v>
      </c>
      <c r="I42" s="279">
        <v>353802.93843099999</v>
      </c>
      <c r="J42" s="256">
        <v>58.648090684929244</v>
      </c>
      <c r="K42" s="464">
        <v>119634.94559100003</v>
      </c>
      <c r="L42" s="470">
        <v>19.831268697831643</v>
      </c>
      <c r="M42" s="98"/>
      <c r="N42" s="98"/>
      <c r="O42" s="98"/>
      <c r="P42" s="98"/>
      <c r="Q42" s="98"/>
      <c r="R42" s="98"/>
      <c r="S42" s="98"/>
      <c r="T42" s="98"/>
    </row>
    <row r="43" spans="1:20">
      <c r="A43" s="219" t="s">
        <v>309</v>
      </c>
      <c r="B43" s="220">
        <v>0</v>
      </c>
      <c r="C43" s="221">
        <v>80</v>
      </c>
      <c r="D43" s="220">
        <v>80</v>
      </c>
      <c r="E43" s="221">
        <v>0</v>
      </c>
      <c r="F43" s="220">
        <v>80</v>
      </c>
      <c r="G43" s="272">
        <v>80</v>
      </c>
      <c r="H43" s="256">
        <v>100</v>
      </c>
      <c r="I43" s="279">
        <v>0</v>
      </c>
      <c r="J43" s="256">
        <v>0</v>
      </c>
      <c r="K43" s="464">
        <v>80</v>
      </c>
      <c r="L43" s="470">
        <v>100</v>
      </c>
      <c r="M43" s="98"/>
      <c r="N43" s="98"/>
      <c r="O43" s="98"/>
      <c r="P43" s="98"/>
      <c r="Q43" s="98"/>
      <c r="R43" s="98"/>
      <c r="S43" s="98"/>
      <c r="T43" s="98"/>
    </row>
    <row r="44" spans="1:20">
      <c r="A44" s="219" t="s">
        <v>301</v>
      </c>
      <c r="B44" s="220">
        <v>771298.75970099994</v>
      </c>
      <c r="C44" s="221">
        <v>-69108.037916000001</v>
      </c>
      <c r="D44" s="220">
        <v>702190.72178499994</v>
      </c>
      <c r="E44" s="221">
        <v>0</v>
      </c>
      <c r="F44" s="220">
        <v>702190.72178499994</v>
      </c>
      <c r="G44" s="272">
        <v>702179.31994900003</v>
      </c>
      <c r="H44" s="256">
        <v>99.998376247984183</v>
      </c>
      <c r="I44" s="279">
        <v>486168.94070500002</v>
      </c>
      <c r="J44" s="256">
        <v>69.236024575935289</v>
      </c>
      <c r="K44" s="464">
        <v>216010.37924400001</v>
      </c>
      <c r="L44" s="470">
        <v>30.762351672048876</v>
      </c>
      <c r="M44" s="98"/>
      <c r="N44" s="98"/>
      <c r="O44" s="98"/>
      <c r="P44" s="98"/>
      <c r="Q44" s="98"/>
      <c r="R44" s="98"/>
      <c r="S44" s="98"/>
      <c r="T44" s="98"/>
    </row>
    <row r="45" spans="1:20">
      <c r="A45" s="229" t="s">
        <v>310</v>
      </c>
      <c r="B45" s="230">
        <v>3536.9593620000001</v>
      </c>
      <c r="C45" s="231">
        <v>-3536.9593620000001</v>
      </c>
      <c r="D45" s="230">
        <v>0</v>
      </c>
      <c r="E45" s="231">
        <v>0</v>
      </c>
      <c r="F45" s="230">
        <v>0</v>
      </c>
      <c r="G45" s="276">
        <v>0</v>
      </c>
      <c r="H45" s="260">
        <v>0</v>
      </c>
      <c r="I45" s="283">
        <v>0</v>
      </c>
      <c r="J45" s="267">
        <v>0</v>
      </c>
      <c r="K45" s="283">
        <v>0</v>
      </c>
      <c r="L45" s="267">
        <v>0</v>
      </c>
      <c r="M45" s="98"/>
      <c r="N45" s="98"/>
      <c r="O45" s="98"/>
      <c r="P45" s="98"/>
      <c r="Q45" s="98"/>
      <c r="R45" s="98"/>
      <c r="S45" s="98"/>
      <c r="T45" s="98"/>
    </row>
    <row r="46" spans="1:20">
      <c r="A46" s="215" t="s">
        <v>313</v>
      </c>
      <c r="B46" s="216">
        <v>0</v>
      </c>
      <c r="C46" s="216">
        <v>0</v>
      </c>
      <c r="D46" s="216">
        <v>0</v>
      </c>
      <c r="E46" s="216">
        <v>0</v>
      </c>
      <c r="F46" s="216">
        <v>0</v>
      </c>
      <c r="G46" s="268">
        <v>0</v>
      </c>
      <c r="H46" s="250">
        <v>0</v>
      </c>
      <c r="I46" s="284">
        <v>0</v>
      </c>
      <c r="J46" s="250">
        <v>0</v>
      </c>
      <c r="K46" s="284">
        <v>0</v>
      </c>
      <c r="L46" s="250">
        <v>0</v>
      </c>
    </row>
    <row r="47" spans="1:20">
      <c r="A47" s="217" t="s">
        <v>10</v>
      </c>
      <c r="B47" s="218">
        <v>0</v>
      </c>
      <c r="C47" s="218">
        <v>0</v>
      </c>
      <c r="D47" s="218">
        <v>0</v>
      </c>
      <c r="E47" s="218">
        <v>0</v>
      </c>
      <c r="F47" s="218">
        <v>0</v>
      </c>
      <c r="G47" s="269">
        <v>0</v>
      </c>
      <c r="H47" s="251">
        <v>0</v>
      </c>
      <c r="I47" s="285">
        <v>0</v>
      </c>
      <c r="J47" s="251">
        <v>0</v>
      </c>
      <c r="K47" s="285">
        <v>0</v>
      </c>
      <c r="L47" s="251">
        <v>0</v>
      </c>
      <c r="M47" s="98"/>
      <c r="N47" s="98"/>
      <c r="O47" s="98"/>
      <c r="P47" s="98"/>
      <c r="Q47" s="98"/>
      <c r="R47" s="98"/>
      <c r="S47" s="98"/>
      <c r="T47" s="98"/>
    </row>
    <row r="48" spans="1:20">
      <c r="A48" s="219" t="s">
        <v>298</v>
      </c>
      <c r="B48" s="220">
        <v>0</v>
      </c>
      <c r="C48" s="221">
        <v>0</v>
      </c>
      <c r="D48" s="220">
        <v>0</v>
      </c>
      <c r="E48" s="221">
        <v>0</v>
      </c>
      <c r="F48" s="220">
        <v>0</v>
      </c>
      <c r="G48" s="221">
        <v>0</v>
      </c>
      <c r="H48" s="256">
        <v>0</v>
      </c>
      <c r="I48" s="221">
        <v>0</v>
      </c>
      <c r="J48" s="256">
        <v>0</v>
      </c>
      <c r="K48" s="464">
        <v>0</v>
      </c>
      <c r="L48" s="470">
        <v>0</v>
      </c>
      <c r="M48" s="98"/>
      <c r="N48" s="98"/>
      <c r="O48" s="98"/>
      <c r="P48" s="98"/>
      <c r="Q48" s="98"/>
      <c r="R48" s="98"/>
      <c r="S48" s="98"/>
      <c r="T48" s="98"/>
    </row>
    <row r="49" spans="1:20">
      <c r="A49" s="219" t="s">
        <v>299</v>
      </c>
      <c r="B49" s="220">
        <v>0</v>
      </c>
      <c r="C49" s="221">
        <v>0</v>
      </c>
      <c r="D49" s="220">
        <v>0</v>
      </c>
      <c r="E49" s="221">
        <v>0</v>
      </c>
      <c r="F49" s="220">
        <v>0</v>
      </c>
      <c r="G49" s="221">
        <v>0</v>
      </c>
      <c r="H49" s="256">
        <v>0</v>
      </c>
      <c r="I49" s="221">
        <v>0</v>
      </c>
      <c r="J49" s="256">
        <v>0</v>
      </c>
      <c r="K49" s="464">
        <v>0</v>
      </c>
      <c r="L49" s="470">
        <v>0</v>
      </c>
      <c r="M49" s="98"/>
      <c r="N49" s="98"/>
      <c r="O49" s="98"/>
      <c r="P49" s="98"/>
      <c r="Q49" s="98"/>
      <c r="R49" s="98"/>
      <c r="S49" s="98"/>
      <c r="T49" s="98"/>
    </row>
    <row r="50" spans="1:20">
      <c r="A50" s="219" t="s">
        <v>300</v>
      </c>
      <c r="B50" s="220">
        <v>0</v>
      </c>
      <c r="C50" s="221">
        <v>0</v>
      </c>
      <c r="D50" s="220">
        <v>0</v>
      </c>
      <c r="E50" s="221">
        <v>0</v>
      </c>
      <c r="F50" s="220">
        <v>0</v>
      </c>
      <c r="G50" s="221">
        <v>0</v>
      </c>
      <c r="H50" s="256">
        <v>0</v>
      </c>
      <c r="I50" s="221">
        <v>0</v>
      </c>
      <c r="J50" s="256">
        <v>0</v>
      </c>
      <c r="K50" s="464">
        <v>0</v>
      </c>
      <c r="L50" s="470">
        <v>0</v>
      </c>
      <c r="M50" s="98"/>
      <c r="N50" s="98"/>
      <c r="O50" s="98"/>
      <c r="P50" s="98"/>
      <c r="Q50" s="98"/>
      <c r="R50" s="98"/>
      <c r="S50" s="98"/>
      <c r="T50" s="98"/>
    </row>
    <row r="51" spans="1:20">
      <c r="A51" s="219" t="s">
        <v>301</v>
      </c>
      <c r="B51" s="220">
        <v>0</v>
      </c>
      <c r="C51" s="221">
        <v>0</v>
      </c>
      <c r="D51" s="220">
        <v>0</v>
      </c>
      <c r="E51" s="221">
        <v>0</v>
      </c>
      <c r="F51" s="220">
        <v>0</v>
      </c>
      <c r="G51" s="221">
        <v>0</v>
      </c>
      <c r="H51" s="256">
        <v>0</v>
      </c>
      <c r="I51" s="221">
        <v>0</v>
      </c>
      <c r="J51" s="256">
        <v>0</v>
      </c>
      <c r="K51" s="464">
        <v>0</v>
      </c>
      <c r="L51" s="470">
        <v>0</v>
      </c>
      <c r="M51" s="98"/>
      <c r="N51" s="98"/>
      <c r="O51" s="98"/>
      <c r="P51" s="98"/>
      <c r="Q51" s="98"/>
      <c r="R51" s="98"/>
      <c r="S51" s="98"/>
      <c r="T51" s="98"/>
    </row>
    <row r="52" spans="1:20">
      <c r="A52" s="222" t="s">
        <v>302</v>
      </c>
      <c r="B52" s="223">
        <v>0</v>
      </c>
      <c r="C52" s="223">
        <v>0</v>
      </c>
      <c r="D52" s="223">
        <v>0</v>
      </c>
      <c r="E52" s="223">
        <v>0</v>
      </c>
      <c r="F52" s="223">
        <v>0</v>
      </c>
      <c r="G52" s="270">
        <v>0</v>
      </c>
      <c r="H52" s="253">
        <v>0</v>
      </c>
      <c r="I52" s="286">
        <v>0</v>
      </c>
      <c r="J52" s="253">
        <v>0</v>
      </c>
      <c r="K52" s="286">
        <v>0</v>
      </c>
      <c r="L52" s="253">
        <v>0</v>
      </c>
      <c r="M52" s="98"/>
      <c r="N52" s="98"/>
      <c r="O52" s="98"/>
      <c r="P52" s="98"/>
      <c r="Q52" s="98"/>
      <c r="R52" s="98"/>
      <c r="S52" s="98"/>
      <c r="T52" s="98"/>
    </row>
    <row r="53" spans="1:20">
      <c r="A53" s="224" t="s">
        <v>119</v>
      </c>
      <c r="B53" s="225">
        <v>0</v>
      </c>
      <c r="C53" s="226">
        <v>0</v>
      </c>
      <c r="D53" s="225">
        <v>0</v>
      </c>
      <c r="E53" s="226">
        <v>0</v>
      </c>
      <c r="F53" s="225">
        <v>0</v>
      </c>
      <c r="G53" s="226">
        <v>0</v>
      </c>
      <c r="H53" s="259">
        <v>0</v>
      </c>
      <c r="I53" s="226">
        <v>0</v>
      </c>
      <c r="J53" s="259">
        <v>0</v>
      </c>
      <c r="K53" s="226">
        <v>0</v>
      </c>
      <c r="L53" s="259">
        <v>0</v>
      </c>
      <c r="M53" s="98"/>
      <c r="N53" s="98"/>
      <c r="O53" s="98"/>
      <c r="P53" s="98"/>
      <c r="Q53" s="98"/>
      <c r="R53" s="98"/>
      <c r="S53" s="98"/>
      <c r="T53" s="98"/>
    </row>
    <row r="54" spans="1:20">
      <c r="A54" s="219" t="s">
        <v>303</v>
      </c>
      <c r="B54" s="220">
        <v>0</v>
      </c>
      <c r="C54" s="221">
        <v>0</v>
      </c>
      <c r="D54" s="220">
        <v>0</v>
      </c>
      <c r="E54" s="221">
        <v>0</v>
      </c>
      <c r="F54" s="220">
        <v>0</v>
      </c>
      <c r="G54" s="221">
        <v>0</v>
      </c>
      <c r="H54" s="256">
        <v>0</v>
      </c>
      <c r="I54" s="221">
        <v>0</v>
      </c>
      <c r="J54" s="256">
        <v>0</v>
      </c>
      <c r="K54" s="464">
        <v>0</v>
      </c>
      <c r="L54" s="470">
        <v>0</v>
      </c>
      <c r="M54" s="98"/>
      <c r="N54" s="98"/>
      <c r="O54" s="98"/>
      <c r="P54" s="98"/>
      <c r="Q54" s="98"/>
      <c r="R54" s="98"/>
      <c r="S54" s="98"/>
      <c r="T54" s="98"/>
    </row>
    <row r="55" spans="1:20">
      <c r="A55" s="219" t="s">
        <v>304</v>
      </c>
      <c r="B55" s="220">
        <v>0</v>
      </c>
      <c r="C55" s="221">
        <v>0</v>
      </c>
      <c r="D55" s="220">
        <v>0</v>
      </c>
      <c r="E55" s="221">
        <v>0</v>
      </c>
      <c r="F55" s="220">
        <v>0</v>
      </c>
      <c r="G55" s="221">
        <v>0</v>
      </c>
      <c r="H55" s="256">
        <v>0</v>
      </c>
      <c r="I55" s="221">
        <v>0</v>
      </c>
      <c r="J55" s="256">
        <v>0</v>
      </c>
      <c r="K55" s="464">
        <v>0</v>
      </c>
      <c r="L55" s="470">
        <v>0</v>
      </c>
      <c r="M55" s="98"/>
      <c r="N55" s="98"/>
      <c r="O55" s="98"/>
      <c r="P55" s="98"/>
      <c r="Q55" s="98"/>
      <c r="R55" s="98"/>
      <c r="S55" s="98"/>
      <c r="T55" s="98"/>
    </row>
    <row r="56" spans="1:20">
      <c r="A56" s="219" t="s">
        <v>305</v>
      </c>
      <c r="B56" s="220">
        <v>0</v>
      </c>
      <c r="C56" s="221">
        <v>0</v>
      </c>
      <c r="D56" s="220">
        <v>0</v>
      </c>
      <c r="E56" s="221">
        <v>0</v>
      </c>
      <c r="F56" s="220">
        <v>0</v>
      </c>
      <c r="G56" s="221">
        <v>0</v>
      </c>
      <c r="H56" s="256">
        <v>0</v>
      </c>
      <c r="I56" s="221">
        <v>0</v>
      </c>
      <c r="J56" s="256">
        <v>0</v>
      </c>
      <c r="K56" s="464">
        <v>0</v>
      </c>
      <c r="L56" s="470">
        <v>0</v>
      </c>
      <c r="M56" s="98"/>
      <c r="N56" s="98"/>
      <c r="O56" s="98"/>
      <c r="P56" s="98"/>
      <c r="Q56" s="98"/>
      <c r="R56" s="98"/>
      <c r="S56" s="98"/>
      <c r="T56" s="98"/>
    </row>
    <row r="57" spans="1:20">
      <c r="A57" s="219" t="s">
        <v>301</v>
      </c>
      <c r="B57" s="220">
        <v>0</v>
      </c>
      <c r="C57" s="221">
        <v>0</v>
      </c>
      <c r="D57" s="220">
        <v>0</v>
      </c>
      <c r="E57" s="221">
        <v>0</v>
      </c>
      <c r="F57" s="220">
        <v>0</v>
      </c>
      <c r="G57" s="221">
        <v>0</v>
      </c>
      <c r="H57" s="256">
        <v>0</v>
      </c>
      <c r="I57" s="221">
        <v>0</v>
      </c>
      <c r="J57" s="256">
        <v>0</v>
      </c>
      <c r="K57" s="464">
        <v>0</v>
      </c>
      <c r="L57" s="470">
        <v>0</v>
      </c>
      <c r="M57" s="98"/>
      <c r="N57" s="98"/>
      <c r="O57" s="98"/>
      <c r="P57" s="98"/>
      <c r="Q57" s="98"/>
      <c r="R57" s="98"/>
      <c r="S57" s="98"/>
      <c r="T57" s="98"/>
    </row>
    <row r="58" spans="1:20">
      <c r="A58" s="227" t="s">
        <v>11</v>
      </c>
      <c r="B58" s="228">
        <v>0</v>
      </c>
      <c r="C58" s="228">
        <v>0</v>
      </c>
      <c r="D58" s="228">
        <v>0</v>
      </c>
      <c r="E58" s="228">
        <v>0</v>
      </c>
      <c r="F58" s="228">
        <v>0</v>
      </c>
      <c r="G58" s="271">
        <v>0</v>
      </c>
      <c r="H58" s="255">
        <v>0</v>
      </c>
      <c r="I58" s="287">
        <v>0</v>
      </c>
      <c r="J58" s="255">
        <v>0</v>
      </c>
      <c r="K58" s="287">
        <v>0</v>
      </c>
      <c r="L58" s="255">
        <v>0</v>
      </c>
      <c r="M58" s="98"/>
      <c r="N58" s="98"/>
      <c r="O58" s="98"/>
      <c r="P58" s="98"/>
      <c r="Q58" s="98"/>
      <c r="R58" s="98"/>
      <c r="S58" s="98"/>
      <c r="T58" s="98"/>
    </row>
    <row r="59" spans="1:20">
      <c r="A59" s="219" t="s">
        <v>306</v>
      </c>
      <c r="B59" s="220">
        <v>0</v>
      </c>
      <c r="C59" s="220">
        <v>0</v>
      </c>
      <c r="D59" s="220">
        <v>0</v>
      </c>
      <c r="E59" s="220">
        <v>0</v>
      </c>
      <c r="F59" s="220">
        <v>0</v>
      </c>
      <c r="G59" s="272">
        <v>0</v>
      </c>
      <c r="H59" s="256">
        <v>0</v>
      </c>
      <c r="I59" s="221">
        <v>0</v>
      </c>
      <c r="J59" s="256">
        <v>0</v>
      </c>
      <c r="K59" s="464">
        <v>0</v>
      </c>
      <c r="L59" s="470">
        <v>0</v>
      </c>
      <c r="M59" s="98"/>
      <c r="N59" s="98"/>
      <c r="O59" s="98"/>
      <c r="P59" s="98"/>
      <c r="Q59" s="98"/>
      <c r="R59" s="98"/>
      <c r="S59" s="98"/>
      <c r="T59" s="98"/>
    </row>
    <row r="60" spans="1:20">
      <c r="A60" s="219" t="s">
        <v>307</v>
      </c>
      <c r="B60" s="220">
        <v>0</v>
      </c>
      <c r="C60" s="221">
        <v>0</v>
      </c>
      <c r="D60" s="220">
        <v>0</v>
      </c>
      <c r="E60" s="221">
        <v>0</v>
      </c>
      <c r="F60" s="220">
        <v>0</v>
      </c>
      <c r="G60" s="272">
        <v>0</v>
      </c>
      <c r="H60" s="256">
        <v>0</v>
      </c>
      <c r="I60" s="221">
        <v>0</v>
      </c>
      <c r="J60" s="256">
        <v>0</v>
      </c>
      <c r="K60" s="464">
        <v>0</v>
      </c>
      <c r="L60" s="470">
        <v>0</v>
      </c>
      <c r="M60" s="98"/>
      <c r="N60" s="98"/>
      <c r="O60" s="98"/>
      <c r="P60" s="98"/>
      <c r="Q60" s="98"/>
      <c r="R60" s="98"/>
      <c r="S60" s="98"/>
      <c r="T60" s="98"/>
    </row>
    <row r="61" spans="1:20">
      <c r="A61" s="219" t="s">
        <v>308</v>
      </c>
      <c r="B61" s="220">
        <v>0</v>
      </c>
      <c r="C61" s="221">
        <v>0</v>
      </c>
      <c r="D61" s="220">
        <v>0</v>
      </c>
      <c r="E61" s="221">
        <v>0</v>
      </c>
      <c r="F61" s="220">
        <v>0</v>
      </c>
      <c r="G61" s="221">
        <v>0</v>
      </c>
      <c r="H61" s="256">
        <v>0</v>
      </c>
      <c r="I61" s="221">
        <v>0</v>
      </c>
      <c r="J61" s="256">
        <v>0</v>
      </c>
      <c r="K61" s="464">
        <v>0</v>
      </c>
      <c r="L61" s="470">
        <v>0</v>
      </c>
      <c r="M61" s="98"/>
      <c r="N61" s="98"/>
      <c r="O61" s="98"/>
      <c r="P61" s="98"/>
      <c r="Q61" s="98"/>
      <c r="R61" s="98"/>
      <c r="S61" s="98"/>
      <c r="T61" s="98"/>
    </row>
    <row r="62" spans="1:20">
      <c r="A62" s="219" t="s">
        <v>309</v>
      </c>
      <c r="B62" s="220">
        <v>0</v>
      </c>
      <c r="C62" s="221">
        <v>0</v>
      </c>
      <c r="D62" s="220">
        <v>0</v>
      </c>
      <c r="E62" s="221">
        <v>0</v>
      </c>
      <c r="F62" s="220">
        <v>0</v>
      </c>
      <c r="G62" s="221">
        <v>0</v>
      </c>
      <c r="H62" s="256">
        <v>0</v>
      </c>
      <c r="I62" s="221">
        <v>0</v>
      </c>
      <c r="J62" s="256">
        <v>0</v>
      </c>
      <c r="K62" s="464">
        <v>0</v>
      </c>
      <c r="L62" s="470">
        <v>0</v>
      </c>
      <c r="M62" s="98"/>
      <c r="N62" s="98"/>
      <c r="O62" s="98"/>
      <c r="P62" s="98"/>
      <c r="Q62" s="98"/>
      <c r="R62" s="98"/>
      <c r="S62" s="98"/>
      <c r="T62" s="98"/>
    </row>
    <row r="63" spans="1:20">
      <c r="A63" s="219" t="s">
        <v>301</v>
      </c>
      <c r="B63" s="220">
        <v>0</v>
      </c>
      <c r="C63" s="221">
        <v>0</v>
      </c>
      <c r="D63" s="220">
        <v>0</v>
      </c>
      <c r="E63" s="221">
        <v>0</v>
      </c>
      <c r="F63" s="220">
        <v>0</v>
      </c>
      <c r="G63" s="221">
        <v>0</v>
      </c>
      <c r="H63" s="256">
        <v>0</v>
      </c>
      <c r="I63" s="221">
        <v>0</v>
      </c>
      <c r="J63" s="256">
        <v>0</v>
      </c>
      <c r="K63" s="464">
        <v>0</v>
      </c>
      <c r="L63" s="470">
        <v>0</v>
      </c>
      <c r="M63" s="98"/>
      <c r="N63" s="98"/>
      <c r="O63" s="98"/>
      <c r="P63" s="98"/>
      <c r="Q63" s="98"/>
      <c r="R63" s="98"/>
      <c r="S63" s="98"/>
      <c r="T63" s="98"/>
    </row>
    <row r="64" spans="1:20">
      <c r="A64" s="229" t="s">
        <v>310</v>
      </c>
      <c r="B64" s="230">
        <v>0</v>
      </c>
      <c r="C64" s="231">
        <v>0</v>
      </c>
      <c r="D64" s="230">
        <v>0</v>
      </c>
      <c r="E64" s="231">
        <v>0</v>
      </c>
      <c r="F64" s="230">
        <v>0</v>
      </c>
      <c r="G64" s="231">
        <v>0</v>
      </c>
      <c r="H64" s="260">
        <v>0</v>
      </c>
      <c r="I64" s="231">
        <v>0</v>
      </c>
      <c r="J64" s="260">
        <v>0</v>
      </c>
      <c r="K64" s="231">
        <v>0</v>
      </c>
      <c r="L64" s="260">
        <v>0</v>
      </c>
      <c r="M64" s="98"/>
      <c r="N64" s="98"/>
      <c r="O64" s="98"/>
      <c r="P64" s="98"/>
      <c r="Q64" s="98"/>
      <c r="R64" s="98"/>
      <c r="S64" s="98"/>
      <c r="T64" s="98"/>
    </row>
    <row r="65" spans="1:20">
      <c r="A65" s="215" t="s">
        <v>329</v>
      </c>
      <c r="B65" s="216">
        <v>164027.399</v>
      </c>
      <c r="C65" s="216">
        <v>2941.419308</v>
      </c>
      <c r="D65" s="216">
        <v>166968.81830799999</v>
      </c>
      <c r="E65" s="216">
        <v>0</v>
      </c>
      <c r="F65" s="216">
        <v>166968.81830799999</v>
      </c>
      <c r="G65" s="268">
        <v>166958.05457000001</v>
      </c>
      <c r="H65" s="250">
        <v>99.99355344422446</v>
      </c>
      <c r="I65" s="284">
        <v>149492.286899</v>
      </c>
      <c r="J65" s="250">
        <v>89.533056779043733</v>
      </c>
      <c r="K65" s="284">
        <v>17465.767671000009</v>
      </c>
      <c r="L65" s="250">
        <v>10.460496665180727</v>
      </c>
      <c r="M65" s="98"/>
      <c r="N65" s="98"/>
      <c r="O65" s="98"/>
      <c r="P65" s="98"/>
      <c r="Q65" s="98"/>
      <c r="R65" s="98"/>
      <c r="S65" s="98"/>
      <c r="T65" s="98"/>
    </row>
    <row r="66" spans="1:20">
      <c r="A66" s="217" t="s">
        <v>10</v>
      </c>
      <c r="B66" s="218">
        <v>11608.913</v>
      </c>
      <c r="C66" s="218">
        <v>0</v>
      </c>
      <c r="D66" s="218">
        <v>11608.913</v>
      </c>
      <c r="E66" s="218">
        <v>0</v>
      </c>
      <c r="F66" s="218">
        <v>11608.913</v>
      </c>
      <c r="G66" s="269">
        <v>11601.307371999999</v>
      </c>
      <c r="H66" s="251">
        <v>99.93448458094224</v>
      </c>
      <c r="I66" s="285">
        <v>10238.516619</v>
      </c>
      <c r="J66" s="251">
        <v>88.19530837211029</v>
      </c>
      <c r="K66" s="285">
        <v>1362.7907529999993</v>
      </c>
      <c r="L66" s="251">
        <v>11.73917620883195</v>
      </c>
      <c r="M66" s="98"/>
      <c r="N66" s="98"/>
      <c r="O66" s="98"/>
      <c r="P66" s="98"/>
      <c r="Q66" s="98"/>
      <c r="R66" s="98"/>
      <c r="S66" s="98"/>
      <c r="T66" s="98"/>
    </row>
    <row r="67" spans="1:20">
      <c r="A67" s="219" t="s">
        <v>298</v>
      </c>
      <c r="B67" s="220">
        <v>5576.0150000000003</v>
      </c>
      <c r="C67" s="221">
        <v>1393.6864949999999</v>
      </c>
      <c r="D67" s="220">
        <v>6969.7014950000003</v>
      </c>
      <c r="E67" s="221">
        <v>0</v>
      </c>
      <c r="F67" s="220">
        <v>6969.7014950000003</v>
      </c>
      <c r="G67" s="221">
        <v>6963.3029120000001</v>
      </c>
      <c r="H67" s="256">
        <v>99.908194303520887</v>
      </c>
      <c r="I67" s="221">
        <v>6638.0102180000004</v>
      </c>
      <c r="J67" s="256">
        <v>95.240954333009071</v>
      </c>
      <c r="K67" s="464">
        <v>325.29269399999976</v>
      </c>
      <c r="L67" s="470">
        <v>4.6672399705118179</v>
      </c>
      <c r="M67" s="98"/>
      <c r="N67" s="98"/>
      <c r="O67" s="98"/>
      <c r="P67" s="98"/>
      <c r="Q67" s="98"/>
      <c r="R67" s="98"/>
      <c r="S67" s="98"/>
      <c r="T67" s="98"/>
    </row>
    <row r="68" spans="1:20">
      <c r="A68" s="219" t="s">
        <v>299</v>
      </c>
      <c r="B68" s="220">
        <v>5532.8980000000001</v>
      </c>
      <c r="C68" s="221">
        <v>-1334.3248309999999</v>
      </c>
      <c r="D68" s="220">
        <v>4198.5731690000002</v>
      </c>
      <c r="E68" s="221">
        <v>0</v>
      </c>
      <c r="F68" s="220">
        <v>4198.5731690000002</v>
      </c>
      <c r="G68" s="221">
        <v>4197.3661240000001</v>
      </c>
      <c r="H68" s="256">
        <v>99.971251066697803</v>
      </c>
      <c r="I68" s="221">
        <v>3194.041917</v>
      </c>
      <c r="J68" s="256">
        <v>76.074461214183017</v>
      </c>
      <c r="K68" s="464">
        <v>1003.3242070000001</v>
      </c>
      <c r="L68" s="470">
        <v>23.896789852514779</v>
      </c>
      <c r="M68" s="98"/>
      <c r="N68" s="98"/>
      <c r="O68" s="98"/>
      <c r="P68" s="98"/>
      <c r="Q68" s="98"/>
      <c r="R68" s="98"/>
      <c r="S68" s="98"/>
      <c r="T68" s="98"/>
    </row>
    <row r="69" spans="1:20">
      <c r="A69" s="219" t="s">
        <v>300</v>
      </c>
      <c r="B69" s="220">
        <v>0</v>
      </c>
      <c r="C69" s="221">
        <v>0</v>
      </c>
      <c r="D69" s="220">
        <v>0</v>
      </c>
      <c r="E69" s="221">
        <v>0</v>
      </c>
      <c r="F69" s="220">
        <v>0</v>
      </c>
      <c r="G69" s="221">
        <v>0</v>
      </c>
      <c r="H69" s="256">
        <v>0</v>
      </c>
      <c r="I69" s="221">
        <v>0</v>
      </c>
      <c r="J69" s="256">
        <v>0</v>
      </c>
      <c r="K69" s="464">
        <v>0</v>
      </c>
      <c r="L69" s="470">
        <v>0</v>
      </c>
      <c r="M69" s="98"/>
      <c r="N69" s="98"/>
      <c r="O69" s="98"/>
      <c r="P69" s="98"/>
      <c r="Q69" s="98"/>
      <c r="R69" s="98"/>
      <c r="S69" s="98"/>
      <c r="T69" s="98"/>
    </row>
    <row r="70" spans="1:20">
      <c r="A70" s="219" t="s">
        <v>301</v>
      </c>
      <c r="B70" s="220">
        <v>500</v>
      </c>
      <c r="C70" s="221">
        <v>-59.361663999999998</v>
      </c>
      <c r="D70" s="220">
        <v>440.63833599999998</v>
      </c>
      <c r="E70" s="221">
        <v>0</v>
      </c>
      <c r="F70" s="220">
        <v>440.63833599999998</v>
      </c>
      <c r="G70" s="221">
        <v>440.63833599999998</v>
      </c>
      <c r="H70" s="256">
        <v>100</v>
      </c>
      <c r="I70" s="221">
        <v>406.46448400000003</v>
      </c>
      <c r="J70" s="256">
        <v>92.244466899947625</v>
      </c>
      <c r="K70" s="464">
        <v>34.173851999999954</v>
      </c>
      <c r="L70" s="470">
        <v>7.7555331000523644</v>
      </c>
      <c r="M70" s="98"/>
      <c r="N70" s="98"/>
      <c r="O70" s="98"/>
      <c r="P70" s="98"/>
      <c r="Q70" s="98"/>
      <c r="R70" s="98"/>
      <c r="S70" s="98"/>
      <c r="T70" s="98"/>
    </row>
    <row r="71" spans="1:20">
      <c r="A71" s="232" t="s">
        <v>302</v>
      </c>
      <c r="B71" s="223">
        <v>150358.481</v>
      </c>
      <c r="C71" s="223">
        <v>5000</v>
      </c>
      <c r="D71" s="223">
        <v>155358.481</v>
      </c>
      <c r="E71" s="223">
        <v>0</v>
      </c>
      <c r="F71" s="223">
        <v>155358.481</v>
      </c>
      <c r="G71" s="270">
        <v>155356.747198</v>
      </c>
      <c r="H71" s="253">
        <v>99.998883999129731</v>
      </c>
      <c r="I71" s="286">
        <v>139253.77028</v>
      </c>
      <c r="J71" s="253">
        <v>89.63383870881178</v>
      </c>
      <c r="K71" s="286">
        <v>16102.976918</v>
      </c>
      <c r="L71" s="253">
        <v>10.365045290317946</v>
      </c>
      <c r="M71" s="98"/>
      <c r="N71" s="98"/>
      <c r="O71" s="98"/>
      <c r="P71" s="98"/>
      <c r="Q71" s="98"/>
      <c r="R71" s="98"/>
      <c r="S71" s="98"/>
      <c r="T71" s="98"/>
    </row>
    <row r="72" spans="1:20">
      <c r="A72" s="224" t="s">
        <v>119</v>
      </c>
      <c r="B72" s="225">
        <v>0</v>
      </c>
      <c r="C72" s="226">
        <v>0</v>
      </c>
      <c r="D72" s="225">
        <v>0</v>
      </c>
      <c r="E72" s="226">
        <v>0</v>
      </c>
      <c r="F72" s="225">
        <v>0</v>
      </c>
      <c r="G72" s="226">
        <v>0</v>
      </c>
      <c r="H72" s="259">
        <v>0</v>
      </c>
      <c r="I72" s="226">
        <v>0</v>
      </c>
      <c r="J72" s="259">
        <v>0</v>
      </c>
      <c r="K72" s="226">
        <v>0</v>
      </c>
      <c r="L72" s="259">
        <v>0</v>
      </c>
      <c r="M72" s="98"/>
      <c r="N72" s="98"/>
      <c r="O72" s="98"/>
      <c r="P72" s="98"/>
      <c r="Q72" s="98"/>
      <c r="R72" s="98"/>
      <c r="S72" s="98"/>
      <c r="T72" s="98"/>
    </row>
    <row r="73" spans="1:20">
      <c r="A73" s="219" t="s">
        <v>303</v>
      </c>
      <c r="B73" s="220">
        <v>0</v>
      </c>
      <c r="C73" s="221">
        <v>0</v>
      </c>
      <c r="D73" s="220">
        <v>0</v>
      </c>
      <c r="E73" s="221">
        <v>0</v>
      </c>
      <c r="F73" s="220">
        <v>0</v>
      </c>
      <c r="G73" s="221">
        <v>0</v>
      </c>
      <c r="H73" s="256">
        <v>0</v>
      </c>
      <c r="I73" s="221">
        <v>0</v>
      </c>
      <c r="J73" s="256">
        <v>0</v>
      </c>
      <c r="K73" s="464">
        <v>0</v>
      </c>
      <c r="L73" s="470">
        <v>0</v>
      </c>
      <c r="M73" s="98"/>
      <c r="N73" s="98"/>
      <c r="O73" s="98"/>
      <c r="P73" s="98"/>
      <c r="Q73" s="98"/>
      <c r="R73" s="98"/>
      <c r="S73" s="98"/>
      <c r="T73" s="98"/>
    </row>
    <row r="74" spans="1:20">
      <c r="A74" s="219" t="s">
        <v>304</v>
      </c>
      <c r="B74" s="220">
        <v>0</v>
      </c>
      <c r="C74" s="221">
        <v>0</v>
      </c>
      <c r="D74" s="220">
        <v>0</v>
      </c>
      <c r="E74" s="221">
        <v>0</v>
      </c>
      <c r="F74" s="220">
        <v>0</v>
      </c>
      <c r="G74" s="221">
        <v>0</v>
      </c>
      <c r="H74" s="256">
        <v>0</v>
      </c>
      <c r="I74" s="221">
        <v>0</v>
      </c>
      <c r="J74" s="256">
        <v>0</v>
      </c>
      <c r="K74" s="464">
        <v>0</v>
      </c>
      <c r="L74" s="470">
        <v>0</v>
      </c>
      <c r="M74" s="98"/>
      <c r="N74" s="98"/>
      <c r="O74" s="98"/>
      <c r="P74" s="98"/>
      <c r="Q74" s="98"/>
      <c r="R74" s="98"/>
      <c r="S74" s="98"/>
      <c r="T74" s="98"/>
    </row>
    <row r="75" spans="1:20">
      <c r="A75" s="219" t="s">
        <v>305</v>
      </c>
      <c r="B75" s="220">
        <v>0</v>
      </c>
      <c r="C75" s="221">
        <v>0</v>
      </c>
      <c r="D75" s="220">
        <v>0</v>
      </c>
      <c r="E75" s="221">
        <v>0</v>
      </c>
      <c r="F75" s="220">
        <v>0</v>
      </c>
      <c r="G75" s="221">
        <v>0</v>
      </c>
      <c r="H75" s="256">
        <v>0</v>
      </c>
      <c r="I75" s="221">
        <v>0</v>
      </c>
      <c r="J75" s="256">
        <v>0</v>
      </c>
      <c r="K75" s="464">
        <v>0</v>
      </c>
      <c r="L75" s="470">
        <v>0</v>
      </c>
      <c r="M75" s="98"/>
      <c r="N75" s="98"/>
      <c r="O75" s="98"/>
      <c r="P75" s="98"/>
      <c r="Q75" s="98"/>
      <c r="R75" s="98"/>
      <c r="S75" s="98"/>
      <c r="T75" s="98"/>
    </row>
    <row r="76" spans="1:20">
      <c r="A76" s="219" t="s">
        <v>301</v>
      </c>
      <c r="B76" s="220">
        <v>0</v>
      </c>
      <c r="C76" s="221">
        <v>0</v>
      </c>
      <c r="D76" s="220">
        <v>0</v>
      </c>
      <c r="E76" s="221">
        <v>0</v>
      </c>
      <c r="F76" s="220">
        <v>0</v>
      </c>
      <c r="G76" s="221">
        <v>0</v>
      </c>
      <c r="H76" s="256">
        <v>0</v>
      </c>
      <c r="I76" s="221">
        <v>0</v>
      </c>
      <c r="J76" s="256">
        <v>0</v>
      </c>
      <c r="K76" s="464">
        <v>0</v>
      </c>
      <c r="L76" s="470">
        <v>0</v>
      </c>
      <c r="M76" s="98"/>
      <c r="N76" s="98"/>
      <c r="O76" s="98"/>
      <c r="P76" s="98"/>
      <c r="Q76" s="98"/>
      <c r="R76" s="98"/>
      <c r="S76" s="98"/>
      <c r="T76" s="98"/>
    </row>
    <row r="77" spans="1:20">
      <c r="A77" s="227" t="s">
        <v>11</v>
      </c>
      <c r="B77" s="228">
        <v>0</v>
      </c>
      <c r="C77" s="228">
        <v>0</v>
      </c>
      <c r="D77" s="228">
        <v>0</v>
      </c>
      <c r="E77" s="228">
        <v>0</v>
      </c>
      <c r="F77" s="228">
        <v>0</v>
      </c>
      <c r="G77" s="271">
        <v>0</v>
      </c>
      <c r="H77" s="255">
        <v>0</v>
      </c>
      <c r="I77" s="287">
        <v>0</v>
      </c>
      <c r="J77" s="255">
        <v>0</v>
      </c>
      <c r="K77" s="287">
        <v>0</v>
      </c>
      <c r="L77" s="255">
        <v>0</v>
      </c>
      <c r="M77" s="98"/>
      <c r="N77" s="98"/>
      <c r="O77" s="98"/>
      <c r="P77" s="98"/>
      <c r="Q77" s="98"/>
      <c r="R77" s="98"/>
      <c r="S77" s="98"/>
      <c r="T77" s="98"/>
    </row>
    <row r="78" spans="1:20">
      <c r="A78" s="219" t="s">
        <v>306</v>
      </c>
      <c r="B78" s="220">
        <v>0</v>
      </c>
      <c r="C78" s="220">
        <v>0</v>
      </c>
      <c r="D78" s="220">
        <v>0</v>
      </c>
      <c r="E78" s="220">
        <v>0</v>
      </c>
      <c r="F78" s="220">
        <v>0</v>
      </c>
      <c r="G78" s="272">
        <v>0</v>
      </c>
      <c r="H78" s="256">
        <v>0</v>
      </c>
      <c r="I78" s="221">
        <v>0</v>
      </c>
      <c r="J78" s="256">
        <v>0</v>
      </c>
      <c r="K78" s="464">
        <v>0</v>
      </c>
      <c r="L78" s="470">
        <v>0</v>
      </c>
      <c r="M78" s="98"/>
      <c r="N78" s="98"/>
      <c r="O78" s="98"/>
      <c r="P78" s="98"/>
      <c r="Q78" s="98"/>
      <c r="R78" s="98"/>
      <c r="S78" s="98"/>
      <c r="T78" s="98"/>
    </row>
    <row r="79" spans="1:20">
      <c r="A79" s="219" t="s">
        <v>307</v>
      </c>
      <c r="B79" s="220">
        <v>0</v>
      </c>
      <c r="C79" s="221">
        <v>0</v>
      </c>
      <c r="D79" s="220">
        <v>0</v>
      </c>
      <c r="E79" s="221">
        <v>0</v>
      </c>
      <c r="F79" s="220">
        <v>0</v>
      </c>
      <c r="G79" s="272">
        <v>0</v>
      </c>
      <c r="H79" s="256">
        <v>0</v>
      </c>
      <c r="I79" s="221">
        <v>0</v>
      </c>
      <c r="J79" s="256">
        <v>0</v>
      </c>
      <c r="K79" s="464">
        <v>0</v>
      </c>
      <c r="L79" s="470">
        <v>0</v>
      </c>
      <c r="M79" s="98"/>
      <c r="N79" s="98"/>
      <c r="O79" s="98"/>
      <c r="P79" s="98"/>
      <c r="Q79" s="98"/>
      <c r="R79" s="98"/>
      <c r="S79" s="98"/>
      <c r="T79" s="98"/>
    </row>
    <row r="80" spans="1:20">
      <c r="A80" s="219" t="s">
        <v>308</v>
      </c>
      <c r="B80" s="220">
        <v>0</v>
      </c>
      <c r="C80" s="221">
        <v>0</v>
      </c>
      <c r="D80" s="220">
        <v>0</v>
      </c>
      <c r="E80" s="221">
        <v>0</v>
      </c>
      <c r="F80" s="220">
        <v>0</v>
      </c>
      <c r="G80" s="221">
        <v>0</v>
      </c>
      <c r="H80" s="256">
        <v>0</v>
      </c>
      <c r="I80" s="221">
        <v>0</v>
      </c>
      <c r="J80" s="256">
        <v>0</v>
      </c>
      <c r="K80" s="464">
        <v>0</v>
      </c>
      <c r="L80" s="470">
        <v>0</v>
      </c>
      <c r="M80" s="98"/>
      <c r="N80" s="98"/>
      <c r="O80" s="98"/>
      <c r="P80" s="98"/>
      <c r="Q80" s="98"/>
      <c r="R80" s="98"/>
      <c r="S80" s="98"/>
      <c r="T80" s="98"/>
    </row>
    <row r="81" spans="1:20">
      <c r="A81" s="219" t="s">
        <v>309</v>
      </c>
      <c r="B81" s="220">
        <v>0</v>
      </c>
      <c r="C81" s="221">
        <v>0</v>
      </c>
      <c r="D81" s="220">
        <v>0</v>
      </c>
      <c r="E81" s="221">
        <v>0</v>
      </c>
      <c r="F81" s="220">
        <v>0</v>
      </c>
      <c r="G81" s="221">
        <v>0</v>
      </c>
      <c r="H81" s="256">
        <v>0</v>
      </c>
      <c r="I81" s="221">
        <v>0</v>
      </c>
      <c r="J81" s="256">
        <v>0</v>
      </c>
      <c r="K81" s="464">
        <v>0</v>
      </c>
      <c r="L81" s="470">
        <v>0</v>
      </c>
      <c r="M81" s="98"/>
      <c r="N81" s="98"/>
      <c r="O81" s="98"/>
      <c r="P81" s="98"/>
      <c r="Q81" s="98"/>
      <c r="R81" s="98"/>
      <c r="S81" s="98"/>
      <c r="T81" s="98"/>
    </row>
    <row r="82" spans="1:20">
      <c r="A82" s="219" t="s">
        <v>301</v>
      </c>
      <c r="B82" s="220">
        <v>0</v>
      </c>
      <c r="C82" s="221">
        <v>0</v>
      </c>
      <c r="D82" s="220">
        <v>0</v>
      </c>
      <c r="E82" s="221">
        <v>0</v>
      </c>
      <c r="F82" s="220">
        <v>0</v>
      </c>
      <c r="G82" s="221">
        <v>0</v>
      </c>
      <c r="H82" s="256">
        <v>0</v>
      </c>
      <c r="I82" s="221">
        <v>0</v>
      </c>
      <c r="J82" s="256">
        <v>0</v>
      </c>
      <c r="K82" s="464">
        <v>0</v>
      </c>
      <c r="L82" s="470">
        <v>0</v>
      </c>
      <c r="M82" s="98"/>
      <c r="N82" s="98"/>
      <c r="O82" s="98"/>
      <c r="P82" s="98"/>
      <c r="Q82" s="98"/>
      <c r="R82" s="98"/>
      <c r="S82" s="98"/>
      <c r="T82" s="98"/>
    </row>
    <row r="83" spans="1:20">
      <c r="A83" s="229" t="s">
        <v>310</v>
      </c>
      <c r="B83" s="230">
        <v>2060.0050000000001</v>
      </c>
      <c r="C83" s="231">
        <v>-2058.580692</v>
      </c>
      <c r="D83" s="230">
        <v>1.4243079999999999</v>
      </c>
      <c r="E83" s="231">
        <v>0</v>
      </c>
      <c r="F83" s="230">
        <v>1.4243079999999999</v>
      </c>
      <c r="G83" s="231">
        <v>0</v>
      </c>
      <c r="H83" s="260">
        <v>0</v>
      </c>
      <c r="I83" s="231">
        <v>0</v>
      </c>
      <c r="J83" s="260">
        <v>0</v>
      </c>
      <c r="K83" s="231">
        <v>0</v>
      </c>
      <c r="L83" s="260">
        <v>0</v>
      </c>
      <c r="M83" s="98"/>
      <c r="N83" s="98"/>
      <c r="O83" s="98"/>
      <c r="P83" s="98"/>
      <c r="Q83" s="98"/>
      <c r="R83" s="98"/>
      <c r="S83" s="98"/>
      <c r="T83" s="98"/>
    </row>
    <row r="84" spans="1:20">
      <c r="A84" s="233" t="s">
        <v>315</v>
      </c>
      <c r="B84" s="216">
        <v>75306.627999999997</v>
      </c>
      <c r="C84" s="216">
        <v>2004.2429999999995</v>
      </c>
      <c r="D84" s="216">
        <v>77310.870999999985</v>
      </c>
      <c r="E84" s="216">
        <v>0</v>
      </c>
      <c r="F84" s="216">
        <v>77310.870999999985</v>
      </c>
      <c r="G84" s="268">
        <v>74090.82618199999</v>
      </c>
      <c r="H84" s="250">
        <v>95.834939153641159</v>
      </c>
      <c r="I84" s="284">
        <v>72442.401385999998</v>
      </c>
      <c r="J84" s="250">
        <v>93.702736043421382</v>
      </c>
      <c r="K84" s="284">
        <v>1648.4247959999921</v>
      </c>
      <c r="L84" s="250">
        <v>2.1322031102197676</v>
      </c>
      <c r="M84" s="98"/>
      <c r="N84" s="98"/>
      <c r="O84" s="98"/>
      <c r="P84" s="98"/>
      <c r="Q84" s="98"/>
      <c r="R84" s="98"/>
      <c r="S84" s="98"/>
      <c r="T84" s="98"/>
    </row>
    <row r="85" spans="1:20">
      <c r="A85" s="217" t="s">
        <v>10</v>
      </c>
      <c r="B85" s="218">
        <v>8684.5920000000006</v>
      </c>
      <c r="C85" s="218">
        <v>-135.387958</v>
      </c>
      <c r="D85" s="218">
        <v>8549.2040419999994</v>
      </c>
      <c r="E85" s="218">
        <v>0</v>
      </c>
      <c r="F85" s="218">
        <v>8549.2040419999994</v>
      </c>
      <c r="G85" s="269">
        <v>7805.4686080000001</v>
      </c>
      <c r="H85" s="251">
        <v>91.300530080388512</v>
      </c>
      <c r="I85" s="285">
        <v>7410.819195</v>
      </c>
      <c r="J85" s="251">
        <v>86.684317728207063</v>
      </c>
      <c r="K85" s="285">
        <v>394.6494130000001</v>
      </c>
      <c r="L85" s="251">
        <v>4.6162123521814538</v>
      </c>
      <c r="M85" s="98"/>
      <c r="N85" s="98"/>
      <c r="O85" s="98"/>
      <c r="P85" s="98"/>
      <c r="Q85" s="98"/>
      <c r="R85" s="98"/>
      <c r="S85" s="98"/>
      <c r="T85" s="98"/>
    </row>
    <row r="86" spans="1:20">
      <c r="A86" s="219" t="s">
        <v>298</v>
      </c>
      <c r="B86" s="220">
        <v>6039.8680000000004</v>
      </c>
      <c r="C86" s="221">
        <v>36.9</v>
      </c>
      <c r="D86" s="220">
        <v>6076.768</v>
      </c>
      <c r="E86" s="221">
        <v>0</v>
      </c>
      <c r="F86" s="220">
        <v>6076.768</v>
      </c>
      <c r="G86" s="221">
        <v>5621.5200459999996</v>
      </c>
      <c r="H86" s="256">
        <v>92.508386793769319</v>
      </c>
      <c r="I86" s="221">
        <v>5530.4105399999999</v>
      </c>
      <c r="J86" s="256">
        <v>91.009078181033075</v>
      </c>
      <c r="K86" s="464">
        <v>91.109505999999783</v>
      </c>
      <c r="L86" s="470">
        <v>1.4993086127362405</v>
      </c>
      <c r="M86" s="98"/>
      <c r="N86" s="98"/>
      <c r="O86" s="98"/>
      <c r="P86" s="98"/>
      <c r="Q86" s="98"/>
      <c r="R86" s="98"/>
      <c r="S86" s="98"/>
      <c r="T86" s="98"/>
    </row>
    <row r="87" spans="1:20">
      <c r="A87" s="219" t="s">
        <v>299</v>
      </c>
      <c r="B87" s="220">
        <v>1528.7439999999999</v>
      </c>
      <c r="C87" s="221">
        <v>-36.9</v>
      </c>
      <c r="D87" s="220">
        <v>1491.8440000000001</v>
      </c>
      <c r="E87" s="221">
        <v>0</v>
      </c>
      <c r="F87" s="220">
        <v>1491.8440000000001</v>
      </c>
      <c r="G87" s="221">
        <v>1282.8071070000001</v>
      </c>
      <c r="H87" s="256">
        <v>85.988019323736268</v>
      </c>
      <c r="I87" s="221">
        <v>1193.8772819999999</v>
      </c>
      <c r="J87" s="256">
        <v>80.026952013749423</v>
      </c>
      <c r="K87" s="464">
        <v>88.929825000000164</v>
      </c>
      <c r="L87" s="470">
        <v>5.9610673099868459</v>
      </c>
      <c r="M87" s="98"/>
      <c r="N87" s="98"/>
      <c r="O87" s="98"/>
      <c r="P87" s="98"/>
      <c r="Q87" s="98"/>
      <c r="R87" s="98"/>
      <c r="S87" s="98"/>
      <c r="T87" s="98"/>
    </row>
    <row r="88" spans="1:20">
      <c r="A88" s="219" t="s">
        <v>300</v>
      </c>
      <c r="B88" s="220">
        <v>745.98</v>
      </c>
      <c r="C88" s="221">
        <v>0</v>
      </c>
      <c r="D88" s="220">
        <v>745.98</v>
      </c>
      <c r="E88" s="221">
        <v>0</v>
      </c>
      <c r="F88" s="220">
        <v>745.98</v>
      </c>
      <c r="G88" s="221">
        <v>670.82258200000001</v>
      </c>
      <c r="H88" s="256">
        <v>89.925008981474036</v>
      </c>
      <c r="I88" s="221">
        <v>495.845484</v>
      </c>
      <c r="J88" s="256">
        <v>66.469005067159983</v>
      </c>
      <c r="K88" s="464">
        <v>174.97709800000001</v>
      </c>
      <c r="L88" s="470">
        <v>23.456003914314056</v>
      </c>
      <c r="M88" s="98"/>
      <c r="N88" s="98"/>
      <c r="O88" s="98"/>
      <c r="P88" s="98"/>
      <c r="Q88" s="98"/>
      <c r="R88" s="98"/>
      <c r="S88" s="98"/>
      <c r="T88" s="98"/>
    </row>
    <row r="89" spans="1:20">
      <c r="A89" s="219" t="s">
        <v>301</v>
      </c>
      <c r="B89" s="220">
        <v>370</v>
      </c>
      <c r="C89" s="221">
        <v>-135.387958</v>
      </c>
      <c r="D89" s="220">
        <v>234.612042</v>
      </c>
      <c r="E89" s="221">
        <v>0</v>
      </c>
      <c r="F89" s="220">
        <v>234.612042</v>
      </c>
      <c r="G89" s="221">
        <v>230.318873</v>
      </c>
      <c r="H89" s="256">
        <v>98.170098617529618</v>
      </c>
      <c r="I89" s="221">
        <v>190.685889</v>
      </c>
      <c r="J89" s="256">
        <v>81.277110660841529</v>
      </c>
      <c r="K89" s="464">
        <v>39.632983999999993</v>
      </c>
      <c r="L89" s="470">
        <v>16.892987956688085</v>
      </c>
      <c r="M89" s="98"/>
      <c r="N89" s="98"/>
      <c r="O89" s="98"/>
      <c r="P89" s="98"/>
      <c r="Q89" s="98"/>
      <c r="R89" s="98"/>
      <c r="S89" s="98"/>
      <c r="T89" s="98"/>
    </row>
    <row r="90" spans="1:20">
      <c r="A90" s="232" t="s">
        <v>302</v>
      </c>
      <c r="B90" s="223">
        <v>56010.733999999997</v>
      </c>
      <c r="C90" s="223">
        <v>6873.012256</v>
      </c>
      <c r="D90" s="223">
        <v>62883.746255999999</v>
      </c>
      <c r="E90" s="223">
        <v>0</v>
      </c>
      <c r="F90" s="223">
        <v>62883.746255999999</v>
      </c>
      <c r="G90" s="270">
        <v>57961.007519999999</v>
      </c>
      <c r="H90" s="253">
        <v>92.171683417270486</v>
      </c>
      <c r="I90" s="286">
        <v>56889.429441</v>
      </c>
      <c r="J90" s="253">
        <v>90.467621330006153</v>
      </c>
      <c r="K90" s="286">
        <v>1071.578078999999</v>
      </c>
      <c r="L90" s="253">
        <v>1.7040620872643308</v>
      </c>
      <c r="M90" s="98"/>
      <c r="N90" s="98"/>
      <c r="O90" s="98"/>
      <c r="P90" s="98"/>
      <c r="Q90" s="98"/>
      <c r="R90" s="98"/>
      <c r="S90" s="98"/>
      <c r="T90" s="98"/>
    </row>
    <row r="91" spans="1:20">
      <c r="A91" s="224" t="s">
        <v>119</v>
      </c>
      <c r="B91" s="225">
        <v>0</v>
      </c>
      <c r="C91" s="226">
        <v>0</v>
      </c>
      <c r="D91" s="225">
        <v>0</v>
      </c>
      <c r="E91" s="226">
        <v>0</v>
      </c>
      <c r="F91" s="225">
        <v>0</v>
      </c>
      <c r="G91" s="226">
        <v>0</v>
      </c>
      <c r="H91" s="259">
        <v>0</v>
      </c>
      <c r="I91" s="226">
        <v>0</v>
      </c>
      <c r="J91" s="259">
        <v>0</v>
      </c>
      <c r="K91" s="226">
        <v>0</v>
      </c>
      <c r="L91" s="259">
        <v>0</v>
      </c>
      <c r="M91" s="98"/>
      <c r="N91" s="98"/>
      <c r="O91" s="98"/>
      <c r="P91" s="98"/>
      <c r="Q91" s="98"/>
      <c r="R91" s="98"/>
      <c r="S91" s="98"/>
      <c r="T91" s="98"/>
    </row>
    <row r="92" spans="1:20">
      <c r="A92" s="219" t="s">
        <v>303</v>
      </c>
      <c r="B92" s="220">
        <v>0</v>
      </c>
      <c r="C92" s="221">
        <v>0</v>
      </c>
      <c r="D92" s="220">
        <v>0</v>
      </c>
      <c r="E92" s="221">
        <v>0</v>
      </c>
      <c r="F92" s="220">
        <v>0</v>
      </c>
      <c r="G92" s="221">
        <v>0</v>
      </c>
      <c r="H92" s="256">
        <v>0</v>
      </c>
      <c r="I92" s="221">
        <v>0</v>
      </c>
      <c r="J92" s="256">
        <v>0</v>
      </c>
      <c r="K92" s="464">
        <v>0</v>
      </c>
      <c r="L92" s="470">
        <v>0</v>
      </c>
      <c r="M92" s="98"/>
      <c r="N92" s="98"/>
      <c r="O92" s="98"/>
      <c r="P92" s="98"/>
      <c r="Q92" s="98"/>
      <c r="R92" s="98"/>
      <c r="S92" s="98"/>
      <c r="T92" s="98"/>
    </row>
    <row r="93" spans="1:20">
      <c r="A93" s="219" t="s">
        <v>304</v>
      </c>
      <c r="B93" s="220">
        <v>0</v>
      </c>
      <c r="C93" s="221">
        <v>0</v>
      </c>
      <c r="D93" s="220">
        <v>0</v>
      </c>
      <c r="E93" s="221">
        <v>0</v>
      </c>
      <c r="F93" s="220">
        <v>0</v>
      </c>
      <c r="G93" s="221">
        <v>0</v>
      </c>
      <c r="H93" s="256">
        <v>0</v>
      </c>
      <c r="I93" s="221">
        <v>0</v>
      </c>
      <c r="J93" s="256">
        <v>0</v>
      </c>
      <c r="K93" s="464">
        <v>0</v>
      </c>
      <c r="L93" s="470">
        <v>0</v>
      </c>
      <c r="M93" s="98"/>
      <c r="N93" s="98"/>
      <c r="O93" s="98"/>
      <c r="P93" s="98"/>
      <c r="Q93" s="98"/>
      <c r="R93" s="98"/>
      <c r="S93" s="98"/>
      <c r="T93" s="98"/>
    </row>
    <row r="94" spans="1:20">
      <c r="A94" s="219" t="s">
        <v>305</v>
      </c>
      <c r="B94" s="220">
        <v>0</v>
      </c>
      <c r="C94" s="221">
        <v>0</v>
      </c>
      <c r="D94" s="220">
        <v>0</v>
      </c>
      <c r="E94" s="221">
        <v>0</v>
      </c>
      <c r="F94" s="220">
        <v>0</v>
      </c>
      <c r="G94" s="221">
        <v>0</v>
      </c>
      <c r="H94" s="256">
        <v>0</v>
      </c>
      <c r="I94" s="221">
        <v>0</v>
      </c>
      <c r="J94" s="256">
        <v>0</v>
      </c>
      <c r="K94" s="464">
        <v>0</v>
      </c>
      <c r="L94" s="470">
        <v>0</v>
      </c>
      <c r="M94" s="98"/>
      <c r="N94" s="98"/>
      <c r="O94" s="98"/>
      <c r="P94" s="98"/>
      <c r="Q94" s="98"/>
      <c r="R94" s="98"/>
      <c r="S94" s="98"/>
      <c r="T94" s="98"/>
    </row>
    <row r="95" spans="1:20">
      <c r="A95" s="219" t="s">
        <v>301</v>
      </c>
      <c r="B95" s="220">
        <v>0</v>
      </c>
      <c r="C95" s="221">
        <v>0</v>
      </c>
      <c r="D95" s="220">
        <v>0</v>
      </c>
      <c r="E95" s="221">
        <v>0</v>
      </c>
      <c r="F95" s="220">
        <v>0</v>
      </c>
      <c r="G95" s="221">
        <v>0</v>
      </c>
      <c r="H95" s="256">
        <v>0</v>
      </c>
      <c r="I95" s="221">
        <v>0</v>
      </c>
      <c r="J95" s="256">
        <v>0</v>
      </c>
      <c r="K95" s="464">
        <v>0</v>
      </c>
      <c r="L95" s="470">
        <v>0</v>
      </c>
      <c r="M95" s="98"/>
      <c r="N95" s="98"/>
      <c r="O95" s="98"/>
      <c r="P95" s="98"/>
      <c r="Q95" s="98"/>
      <c r="R95" s="98"/>
      <c r="S95" s="98"/>
      <c r="T95" s="98"/>
    </row>
    <row r="96" spans="1:20">
      <c r="A96" s="227" t="s">
        <v>11</v>
      </c>
      <c r="B96" s="228">
        <v>9356.09</v>
      </c>
      <c r="C96" s="228">
        <v>-64.228297999999995</v>
      </c>
      <c r="D96" s="228">
        <v>9291.8617020000002</v>
      </c>
      <c r="E96" s="228">
        <v>0</v>
      </c>
      <c r="F96" s="228">
        <v>9291.8617020000002</v>
      </c>
      <c r="G96" s="271">
        <v>8324.3500540000005</v>
      </c>
      <c r="H96" s="255">
        <v>89.587537147784374</v>
      </c>
      <c r="I96" s="287">
        <v>8142.1527500000002</v>
      </c>
      <c r="J96" s="255">
        <v>87.626710460482485</v>
      </c>
      <c r="K96" s="287">
        <v>182.19730400000026</v>
      </c>
      <c r="L96" s="255">
        <v>1.9608266873018969</v>
      </c>
      <c r="M96" s="98"/>
      <c r="N96" s="98"/>
      <c r="O96" s="98"/>
      <c r="P96" s="98"/>
      <c r="Q96" s="98"/>
      <c r="R96" s="98"/>
      <c r="S96" s="98"/>
      <c r="T96" s="98"/>
    </row>
    <row r="97" spans="1:20">
      <c r="A97" s="219" t="s">
        <v>306</v>
      </c>
      <c r="B97" s="220">
        <v>393.59399999999999</v>
      </c>
      <c r="C97" s="220">
        <v>0</v>
      </c>
      <c r="D97" s="220">
        <v>393.59399999999999</v>
      </c>
      <c r="E97" s="220">
        <v>0</v>
      </c>
      <c r="F97" s="220">
        <v>393.59399999999999</v>
      </c>
      <c r="G97" s="272">
        <v>328.56152900000001</v>
      </c>
      <c r="H97" s="256">
        <v>83.47727074091577</v>
      </c>
      <c r="I97" s="221">
        <v>165.630889</v>
      </c>
      <c r="J97" s="256">
        <v>42.081660035468019</v>
      </c>
      <c r="K97" s="464">
        <v>162.93064000000001</v>
      </c>
      <c r="L97" s="470">
        <v>41.395610705447751</v>
      </c>
      <c r="M97" s="98"/>
      <c r="N97" s="98"/>
      <c r="O97" s="98"/>
      <c r="P97" s="98"/>
      <c r="Q97" s="98"/>
      <c r="R97" s="98"/>
      <c r="S97" s="98"/>
      <c r="T97" s="98"/>
    </row>
    <row r="98" spans="1:20">
      <c r="A98" s="219" t="s">
        <v>307</v>
      </c>
      <c r="B98" s="220">
        <v>393.59399999999999</v>
      </c>
      <c r="C98" s="221">
        <v>-344.76407</v>
      </c>
      <c r="D98" s="220">
        <v>48.829929999999997</v>
      </c>
      <c r="E98" s="221">
        <v>0</v>
      </c>
      <c r="F98" s="220">
        <v>48.829929999999997</v>
      </c>
      <c r="G98" s="272">
        <v>48.829929999999997</v>
      </c>
      <c r="H98" s="256">
        <v>100</v>
      </c>
      <c r="I98" s="221">
        <v>45.210729999999998</v>
      </c>
      <c r="J98" s="256">
        <v>92.588152389323525</v>
      </c>
      <c r="K98" s="464">
        <v>3.6191999999999993</v>
      </c>
      <c r="L98" s="470">
        <v>7.4118476106764835</v>
      </c>
      <c r="M98" s="98"/>
      <c r="N98" s="98"/>
      <c r="O98" s="98"/>
      <c r="P98" s="98"/>
      <c r="Q98" s="98"/>
      <c r="R98" s="98"/>
      <c r="S98" s="98"/>
      <c r="T98" s="98"/>
    </row>
    <row r="99" spans="1:20">
      <c r="A99" s="219" t="s">
        <v>308</v>
      </c>
      <c r="B99" s="220">
        <v>0</v>
      </c>
      <c r="C99" s="221">
        <v>344.76407</v>
      </c>
      <c r="D99" s="220">
        <v>344.76407</v>
      </c>
      <c r="E99" s="221">
        <v>0</v>
      </c>
      <c r="F99" s="220">
        <v>344.76407</v>
      </c>
      <c r="G99" s="221">
        <v>279.73159900000002</v>
      </c>
      <c r="H99" s="256">
        <v>81.137108922052121</v>
      </c>
      <c r="I99" s="221">
        <v>120.420159</v>
      </c>
      <c r="J99" s="256">
        <v>34.92827979435328</v>
      </c>
      <c r="K99" s="464">
        <v>159.31144</v>
      </c>
      <c r="L99" s="470">
        <v>46.208829127698834</v>
      </c>
      <c r="M99" s="98"/>
      <c r="N99" s="98"/>
      <c r="O99" s="98"/>
      <c r="P99" s="98"/>
      <c r="Q99" s="98"/>
      <c r="R99" s="98"/>
      <c r="S99" s="98"/>
      <c r="T99" s="98"/>
    </row>
    <row r="100" spans="1:20">
      <c r="A100" s="219" t="s">
        <v>309</v>
      </c>
      <c r="B100" s="220">
        <v>756.49599999999998</v>
      </c>
      <c r="C100" s="221">
        <v>0</v>
      </c>
      <c r="D100" s="220">
        <v>756.49599999999998</v>
      </c>
      <c r="E100" s="221">
        <v>0</v>
      </c>
      <c r="F100" s="220">
        <v>756.49599999999998</v>
      </c>
      <c r="G100" s="221">
        <v>753.31453799999997</v>
      </c>
      <c r="H100" s="256">
        <v>99.579447611091126</v>
      </c>
      <c r="I100" s="221">
        <v>753.31453799999997</v>
      </c>
      <c r="J100" s="256">
        <v>99.579447611091126</v>
      </c>
      <c r="K100" s="464">
        <v>0</v>
      </c>
      <c r="L100" s="470">
        <v>0</v>
      </c>
      <c r="M100" s="98"/>
      <c r="N100" s="98"/>
      <c r="O100" s="98"/>
      <c r="P100" s="98"/>
      <c r="Q100" s="98"/>
      <c r="R100" s="98"/>
      <c r="S100" s="98"/>
      <c r="T100" s="98"/>
    </row>
    <row r="101" spans="1:20">
      <c r="A101" s="219" t="s">
        <v>301</v>
      </c>
      <c r="B101" s="220">
        <v>250</v>
      </c>
      <c r="C101" s="221">
        <v>-64.228297999999995</v>
      </c>
      <c r="D101" s="220">
        <v>185.771702</v>
      </c>
      <c r="E101" s="221">
        <v>0</v>
      </c>
      <c r="F101" s="220">
        <v>185.771702</v>
      </c>
      <c r="G101" s="221">
        <v>175.771702</v>
      </c>
      <c r="H101" s="256">
        <v>94.617048833411673</v>
      </c>
      <c r="I101" s="221">
        <v>156.50503800000001</v>
      </c>
      <c r="J101" s="256">
        <v>84.245897687905142</v>
      </c>
      <c r="K101" s="464">
        <v>19.266663999999992</v>
      </c>
      <c r="L101" s="470">
        <v>10.371151145506538</v>
      </c>
      <c r="M101" s="98"/>
      <c r="N101" s="98"/>
      <c r="O101" s="98"/>
      <c r="P101" s="98"/>
      <c r="Q101" s="98"/>
      <c r="R101" s="98"/>
      <c r="S101" s="98"/>
      <c r="T101" s="98"/>
    </row>
    <row r="102" spans="1:20">
      <c r="A102" s="219" t="s">
        <v>266</v>
      </c>
      <c r="B102" s="220">
        <v>7956</v>
      </c>
      <c r="C102" s="221">
        <v>0</v>
      </c>
      <c r="D102" s="220">
        <v>7956</v>
      </c>
      <c r="E102" s="221">
        <v>0</v>
      </c>
      <c r="F102" s="220">
        <v>7956</v>
      </c>
      <c r="G102" s="221">
        <v>7066.7022850000003</v>
      </c>
      <c r="H102" s="256">
        <v>88.822301219205642</v>
      </c>
      <c r="I102" s="221">
        <v>7066.7022850000003</v>
      </c>
      <c r="J102" s="256">
        <v>88.822301219205642</v>
      </c>
      <c r="K102" s="464">
        <v>0</v>
      </c>
      <c r="L102" s="470">
        <v>0</v>
      </c>
      <c r="M102" s="98"/>
      <c r="N102" s="98"/>
      <c r="O102" s="98"/>
      <c r="P102" s="98"/>
      <c r="Q102" s="98"/>
      <c r="R102" s="98"/>
      <c r="S102" s="98"/>
      <c r="T102" s="98"/>
    </row>
    <row r="103" spans="1:20">
      <c r="A103" s="229" t="s">
        <v>310</v>
      </c>
      <c r="B103" s="230">
        <v>1255.212</v>
      </c>
      <c r="C103" s="231">
        <v>-4669.1530000000002</v>
      </c>
      <c r="D103" s="230">
        <v>-3413.9409999999998</v>
      </c>
      <c r="E103" s="231">
        <v>0</v>
      </c>
      <c r="F103" s="230">
        <v>-3413.9409999999998</v>
      </c>
      <c r="G103" s="231">
        <v>0</v>
      </c>
      <c r="H103" s="260">
        <v>0</v>
      </c>
      <c r="I103" s="231">
        <v>0</v>
      </c>
      <c r="J103" s="260">
        <v>0</v>
      </c>
      <c r="K103" s="231">
        <v>0</v>
      </c>
      <c r="L103" s="260">
        <v>0</v>
      </c>
      <c r="M103" s="98"/>
      <c r="N103" s="98"/>
      <c r="O103" s="98"/>
      <c r="P103" s="98"/>
      <c r="Q103" s="98"/>
      <c r="R103" s="98"/>
      <c r="S103" s="98"/>
      <c r="T103" s="98"/>
    </row>
    <row r="104" spans="1:20">
      <c r="A104" s="215" t="s">
        <v>316</v>
      </c>
      <c r="B104" s="216">
        <v>0</v>
      </c>
      <c r="C104" s="216">
        <v>57415.474000000002</v>
      </c>
      <c r="D104" s="216">
        <v>57415.474000000002</v>
      </c>
      <c r="E104" s="216">
        <v>0</v>
      </c>
      <c r="F104" s="216">
        <v>57415.474000000002</v>
      </c>
      <c r="G104" s="268">
        <v>48076.586456000005</v>
      </c>
      <c r="H104" s="250">
        <v>83.734545944878903</v>
      </c>
      <c r="I104" s="284">
        <v>29234.441999000002</v>
      </c>
      <c r="J104" s="250">
        <v>50.917357224987811</v>
      </c>
      <c r="K104" s="284">
        <v>18842.144457000002</v>
      </c>
      <c r="L104" s="250">
        <v>32.817188719891085</v>
      </c>
      <c r="M104" s="98"/>
      <c r="N104" s="98"/>
      <c r="O104" s="98"/>
      <c r="P104" s="98"/>
      <c r="Q104" s="98"/>
      <c r="R104" s="98"/>
      <c r="S104" s="98"/>
      <c r="T104" s="98"/>
    </row>
    <row r="105" spans="1:20">
      <c r="A105" s="217" t="s">
        <v>10</v>
      </c>
      <c r="B105" s="218">
        <v>0</v>
      </c>
      <c r="C105" s="218">
        <v>11666.993</v>
      </c>
      <c r="D105" s="218">
        <v>11666.993</v>
      </c>
      <c r="E105" s="218">
        <v>0</v>
      </c>
      <c r="F105" s="218">
        <v>11666.993</v>
      </c>
      <c r="G105" s="269">
        <v>4931.2524169999997</v>
      </c>
      <c r="H105" s="251">
        <v>42.266695600143066</v>
      </c>
      <c r="I105" s="285">
        <v>2934.3229620000002</v>
      </c>
      <c r="J105" s="251">
        <v>25.15063617506242</v>
      </c>
      <c r="K105" s="285">
        <v>1996.9294549999995</v>
      </c>
      <c r="L105" s="251">
        <v>17.11605942508065</v>
      </c>
      <c r="M105" s="98"/>
      <c r="N105" s="98"/>
      <c r="O105" s="98"/>
      <c r="P105" s="98"/>
      <c r="Q105" s="98"/>
      <c r="R105" s="98"/>
      <c r="S105" s="98"/>
      <c r="T105" s="98"/>
    </row>
    <row r="106" spans="1:20">
      <c r="A106" s="219" t="s">
        <v>298</v>
      </c>
      <c r="B106" s="220">
        <v>0</v>
      </c>
      <c r="C106" s="221">
        <v>5093.2976799999997</v>
      </c>
      <c r="D106" s="220">
        <v>5093.2976799999997</v>
      </c>
      <c r="E106" s="221">
        <v>0</v>
      </c>
      <c r="F106" s="220">
        <v>5093.2976799999997</v>
      </c>
      <c r="G106" s="221">
        <v>3590.74226</v>
      </c>
      <c r="H106" s="256">
        <v>70.499359856775541</v>
      </c>
      <c r="I106" s="221">
        <v>2522.0623559999999</v>
      </c>
      <c r="J106" s="256">
        <v>49.517277694242289</v>
      </c>
      <c r="K106" s="464">
        <v>1068.6799040000001</v>
      </c>
      <c r="L106" s="470">
        <v>20.982082162533256</v>
      </c>
      <c r="M106" s="98"/>
      <c r="N106" s="98"/>
      <c r="O106" s="98"/>
      <c r="P106" s="98"/>
      <c r="Q106" s="98"/>
      <c r="R106" s="98"/>
      <c r="S106" s="98"/>
      <c r="T106" s="98"/>
    </row>
    <row r="107" spans="1:20">
      <c r="A107" s="219" t="s">
        <v>299</v>
      </c>
      <c r="B107" s="220">
        <v>0</v>
      </c>
      <c r="C107" s="221">
        <v>6211.3538859999999</v>
      </c>
      <c r="D107" s="220">
        <v>6211.3538859999999</v>
      </c>
      <c r="E107" s="221">
        <v>0</v>
      </c>
      <c r="F107" s="220">
        <v>6211.3538859999999</v>
      </c>
      <c r="G107" s="221">
        <v>978.23129500000005</v>
      </c>
      <c r="H107" s="256">
        <v>15.74908325872193</v>
      </c>
      <c r="I107" s="221">
        <v>335.13048800000001</v>
      </c>
      <c r="J107" s="256">
        <v>5.3954499156031508</v>
      </c>
      <c r="K107" s="464">
        <v>643.10080700000003</v>
      </c>
      <c r="L107" s="470">
        <v>10.35363334311878</v>
      </c>
      <c r="M107" s="98"/>
      <c r="N107" s="98"/>
      <c r="O107" s="98"/>
      <c r="P107" s="98"/>
      <c r="Q107" s="98"/>
      <c r="R107" s="98"/>
      <c r="S107" s="98"/>
      <c r="T107" s="98"/>
    </row>
    <row r="108" spans="1:20">
      <c r="A108" s="219" t="s">
        <v>300</v>
      </c>
      <c r="B108" s="220">
        <v>0</v>
      </c>
      <c r="C108" s="221">
        <v>0</v>
      </c>
      <c r="D108" s="220">
        <v>0</v>
      </c>
      <c r="E108" s="221">
        <v>0</v>
      </c>
      <c r="F108" s="220">
        <v>0</v>
      </c>
      <c r="G108" s="221">
        <v>0</v>
      </c>
      <c r="H108" s="256">
        <v>0</v>
      </c>
      <c r="I108" s="221">
        <v>0</v>
      </c>
      <c r="J108" s="256">
        <v>0</v>
      </c>
      <c r="K108" s="464">
        <v>0</v>
      </c>
      <c r="L108" s="470">
        <v>0</v>
      </c>
      <c r="M108" s="98"/>
      <c r="N108" s="98"/>
      <c r="O108" s="98"/>
      <c r="P108" s="98"/>
      <c r="Q108" s="98"/>
      <c r="R108" s="98"/>
      <c r="S108" s="98"/>
      <c r="T108" s="98"/>
    </row>
    <row r="109" spans="1:20">
      <c r="A109" s="219" t="s">
        <v>301</v>
      </c>
      <c r="B109" s="220">
        <v>0</v>
      </c>
      <c r="C109" s="221">
        <v>362.34143399999999</v>
      </c>
      <c r="D109" s="220">
        <v>362.34143399999999</v>
      </c>
      <c r="E109" s="221">
        <v>0</v>
      </c>
      <c r="F109" s="220">
        <v>362.34143399999999</v>
      </c>
      <c r="G109" s="221">
        <v>362.278862</v>
      </c>
      <c r="H109" s="256">
        <v>99.982731204844768</v>
      </c>
      <c r="I109" s="221">
        <v>77.130117999999996</v>
      </c>
      <c r="J109" s="256">
        <v>21.286585182527041</v>
      </c>
      <c r="K109" s="464">
        <v>285.14874400000002</v>
      </c>
      <c r="L109" s="470">
        <v>78.696146022317734</v>
      </c>
      <c r="M109" s="98"/>
      <c r="N109" s="98"/>
      <c r="O109" s="98"/>
      <c r="P109" s="98"/>
      <c r="Q109" s="98"/>
      <c r="R109" s="98"/>
      <c r="S109" s="98"/>
      <c r="T109" s="98"/>
    </row>
    <row r="110" spans="1:20">
      <c r="A110" s="232" t="s">
        <v>302</v>
      </c>
      <c r="B110" s="223">
        <v>0</v>
      </c>
      <c r="C110" s="223">
        <v>0</v>
      </c>
      <c r="D110" s="223">
        <v>0</v>
      </c>
      <c r="E110" s="223">
        <v>0</v>
      </c>
      <c r="F110" s="223">
        <v>0</v>
      </c>
      <c r="G110" s="270">
        <v>0</v>
      </c>
      <c r="H110" s="253">
        <v>0</v>
      </c>
      <c r="I110" s="286">
        <v>0</v>
      </c>
      <c r="J110" s="253">
        <v>0</v>
      </c>
      <c r="K110" s="286">
        <v>0</v>
      </c>
      <c r="L110" s="253">
        <v>0</v>
      </c>
      <c r="M110" s="98"/>
      <c r="N110" s="98"/>
      <c r="O110" s="98"/>
      <c r="P110" s="98"/>
      <c r="Q110" s="98"/>
      <c r="R110" s="98"/>
      <c r="S110" s="98"/>
      <c r="T110" s="98"/>
    </row>
    <row r="111" spans="1:20">
      <c r="A111" s="224" t="s">
        <v>119</v>
      </c>
      <c r="B111" s="225">
        <v>0</v>
      </c>
      <c r="C111" s="226">
        <v>0</v>
      </c>
      <c r="D111" s="225">
        <v>0</v>
      </c>
      <c r="E111" s="226">
        <v>0</v>
      </c>
      <c r="F111" s="225">
        <v>0</v>
      </c>
      <c r="G111" s="226">
        <v>0</v>
      </c>
      <c r="H111" s="259">
        <v>0</v>
      </c>
      <c r="I111" s="226">
        <v>0</v>
      </c>
      <c r="J111" s="259">
        <v>0</v>
      </c>
      <c r="K111" s="226">
        <v>0</v>
      </c>
      <c r="L111" s="259">
        <v>0</v>
      </c>
      <c r="M111" s="98"/>
      <c r="N111" s="98"/>
      <c r="O111" s="98"/>
      <c r="P111" s="98"/>
      <c r="Q111" s="98"/>
      <c r="R111" s="98"/>
      <c r="S111" s="98"/>
      <c r="T111" s="98"/>
    </row>
    <row r="112" spans="1:20">
      <c r="A112" s="219" t="s">
        <v>303</v>
      </c>
      <c r="B112" s="220">
        <v>0</v>
      </c>
      <c r="C112" s="221">
        <v>0</v>
      </c>
      <c r="D112" s="220">
        <v>0</v>
      </c>
      <c r="E112" s="221">
        <v>0</v>
      </c>
      <c r="F112" s="220">
        <v>0</v>
      </c>
      <c r="G112" s="221">
        <v>0</v>
      </c>
      <c r="H112" s="256">
        <v>0</v>
      </c>
      <c r="I112" s="221">
        <v>0</v>
      </c>
      <c r="J112" s="256">
        <v>0</v>
      </c>
      <c r="K112" s="464">
        <v>0</v>
      </c>
      <c r="L112" s="470">
        <v>0</v>
      </c>
      <c r="M112" s="98"/>
      <c r="N112" s="98"/>
      <c r="O112" s="98"/>
      <c r="P112" s="98"/>
      <c r="Q112" s="98"/>
      <c r="R112" s="98"/>
      <c r="S112" s="98"/>
      <c r="T112" s="98"/>
    </row>
    <row r="113" spans="1:20">
      <c r="A113" s="219" t="s">
        <v>304</v>
      </c>
      <c r="B113" s="220">
        <v>0</v>
      </c>
      <c r="C113" s="221">
        <v>0</v>
      </c>
      <c r="D113" s="220">
        <v>0</v>
      </c>
      <c r="E113" s="221">
        <v>0</v>
      </c>
      <c r="F113" s="220">
        <v>0</v>
      </c>
      <c r="G113" s="221">
        <v>0</v>
      </c>
      <c r="H113" s="256">
        <v>0</v>
      </c>
      <c r="I113" s="221">
        <v>0</v>
      </c>
      <c r="J113" s="256">
        <v>0</v>
      </c>
      <c r="K113" s="464">
        <v>0</v>
      </c>
      <c r="L113" s="470">
        <v>0</v>
      </c>
      <c r="M113" s="98"/>
      <c r="N113" s="98"/>
      <c r="O113" s="98"/>
      <c r="P113" s="98"/>
      <c r="Q113" s="98"/>
      <c r="R113" s="98"/>
      <c r="S113" s="98"/>
      <c r="T113" s="98"/>
    </row>
    <row r="114" spans="1:20">
      <c r="A114" s="219" t="s">
        <v>305</v>
      </c>
      <c r="B114" s="220">
        <v>0</v>
      </c>
      <c r="C114" s="221">
        <v>0</v>
      </c>
      <c r="D114" s="220">
        <v>0</v>
      </c>
      <c r="E114" s="221">
        <v>0</v>
      </c>
      <c r="F114" s="220">
        <v>0</v>
      </c>
      <c r="G114" s="221">
        <v>0</v>
      </c>
      <c r="H114" s="256">
        <v>0</v>
      </c>
      <c r="I114" s="221">
        <v>0</v>
      </c>
      <c r="J114" s="256">
        <v>0</v>
      </c>
      <c r="K114" s="464">
        <v>0</v>
      </c>
      <c r="L114" s="470">
        <v>0</v>
      </c>
      <c r="M114" s="98"/>
      <c r="N114" s="98"/>
      <c r="O114" s="98"/>
      <c r="P114" s="98"/>
      <c r="Q114" s="98"/>
      <c r="R114" s="98"/>
      <c r="S114" s="98"/>
      <c r="T114" s="98"/>
    </row>
    <row r="115" spans="1:20">
      <c r="A115" s="219" t="s">
        <v>301</v>
      </c>
      <c r="B115" s="220">
        <v>0</v>
      </c>
      <c r="C115" s="221">
        <v>0</v>
      </c>
      <c r="D115" s="220">
        <v>0</v>
      </c>
      <c r="E115" s="221">
        <v>0</v>
      </c>
      <c r="F115" s="220">
        <v>0</v>
      </c>
      <c r="G115" s="221">
        <v>0</v>
      </c>
      <c r="H115" s="256">
        <v>0</v>
      </c>
      <c r="I115" s="221">
        <v>0</v>
      </c>
      <c r="J115" s="256">
        <v>0</v>
      </c>
      <c r="K115" s="464">
        <v>0</v>
      </c>
      <c r="L115" s="470">
        <v>0</v>
      </c>
      <c r="M115" s="98"/>
      <c r="N115" s="98"/>
      <c r="O115" s="98"/>
      <c r="P115" s="98"/>
      <c r="Q115" s="98"/>
      <c r="R115" s="98"/>
      <c r="S115" s="98"/>
      <c r="T115" s="98"/>
    </row>
    <row r="116" spans="1:20">
      <c r="A116" s="227" t="s">
        <v>11</v>
      </c>
      <c r="B116" s="228">
        <v>0</v>
      </c>
      <c r="C116" s="228">
        <v>45748.481</v>
      </c>
      <c r="D116" s="228">
        <v>45748.481</v>
      </c>
      <c r="E116" s="228">
        <v>0</v>
      </c>
      <c r="F116" s="228">
        <v>45748.481</v>
      </c>
      <c r="G116" s="271">
        <v>43145.334039000001</v>
      </c>
      <c r="H116" s="255">
        <v>94.309872362756707</v>
      </c>
      <c r="I116" s="287">
        <v>26300.119037</v>
      </c>
      <c r="J116" s="255">
        <v>57.488507732092785</v>
      </c>
      <c r="K116" s="287">
        <v>16845.215002000001</v>
      </c>
      <c r="L116" s="255">
        <v>36.821364630663915</v>
      </c>
      <c r="M116" s="98"/>
      <c r="N116" s="98"/>
      <c r="O116" s="98"/>
      <c r="P116" s="98"/>
      <c r="Q116" s="98"/>
      <c r="R116" s="98"/>
      <c r="S116" s="98"/>
      <c r="T116" s="98"/>
    </row>
    <row r="117" spans="1:20">
      <c r="A117" s="219" t="s">
        <v>306</v>
      </c>
      <c r="B117" s="220">
        <v>0</v>
      </c>
      <c r="C117" s="220">
        <v>35683.121885</v>
      </c>
      <c r="D117" s="220">
        <v>35683.121885</v>
      </c>
      <c r="E117" s="220">
        <v>0</v>
      </c>
      <c r="F117" s="220">
        <v>35683.121885</v>
      </c>
      <c r="G117" s="272">
        <v>33100.241714000003</v>
      </c>
      <c r="H117" s="256">
        <v>92.761619402797393</v>
      </c>
      <c r="I117" s="221">
        <v>26280.392483</v>
      </c>
      <c r="J117" s="256">
        <v>73.649364446577209</v>
      </c>
      <c r="K117" s="464">
        <v>6819.8492310000038</v>
      </c>
      <c r="L117" s="470">
        <v>19.112254956220191</v>
      </c>
      <c r="M117" s="98"/>
      <c r="N117" s="98"/>
      <c r="O117" s="98"/>
      <c r="P117" s="98"/>
      <c r="Q117" s="98"/>
      <c r="R117" s="98"/>
      <c r="S117" s="98"/>
      <c r="T117" s="98"/>
    </row>
    <row r="118" spans="1:20">
      <c r="A118" s="219" t="s">
        <v>307</v>
      </c>
      <c r="B118" s="220">
        <v>0</v>
      </c>
      <c r="C118" s="221">
        <v>1238.9722320000001</v>
      </c>
      <c r="D118" s="220">
        <v>1238.9722320000001</v>
      </c>
      <c r="E118" s="221">
        <v>0</v>
      </c>
      <c r="F118" s="220">
        <v>1238.9722320000001</v>
      </c>
      <c r="G118" s="272">
        <v>1194.229008</v>
      </c>
      <c r="H118" s="256">
        <v>96.388682260636813</v>
      </c>
      <c r="I118" s="221">
        <v>462.93990100000002</v>
      </c>
      <c r="J118" s="256">
        <v>37.364832644610871</v>
      </c>
      <c r="K118" s="464">
        <v>731.28910700000006</v>
      </c>
      <c r="L118" s="470">
        <v>59.023849616025934</v>
      </c>
      <c r="M118" s="98"/>
      <c r="N118" s="98"/>
      <c r="O118" s="98"/>
      <c r="P118" s="98"/>
      <c r="Q118" s="98"/>
      <c r="R118" s="98"/>
      <c r="S118" s="98"/>
      <c r="T118" s="98"/>
    </row>
    <row r="119" spans="1:20">
      <c r="A119" s="219" t="s">
        <v>308</v>
      </c>
      <c r="B119" s="220">
        <v>0</v>
      </c>
      <c r="C119" s="221">
        <v>34444.149653</v>
      </c>
      <c r="D119" s="220">
        <v>34444.149653</v>
      </c>
      <c r="E119" s="221">
        <v>0</v>
      </c>
      <c r="F119" s="220">
        <v>34444.149653</v>
      </c>
      <c r="G119" s="221">
        <v>31906.012706000001</v>
      </c>
      <c r="H119" s="256">
        <v>92.631152249163065</v>
      </c>
      <c r="I119" s="221">
        <v>25817.452582000002</v>
      </c>
      <c r="J119" s="256">
        <v>74.954536088398882</v>
      </c>
      <c r="K119" s="464">
        <v>6088.5601239999996</v>
      </c>
      <c r="L119" s="470">
        <v>17.676616160764187</v>
      </c>
      <c r="M119" s="98"/>
      <c r="N119" s="98"/>
      <c r="O119" s="98"/>
      <c r="P119" s="98"/>
      <c r="Q119" s="98"/>
      <c r="R119" s="98"/>
      <c r="S119" s="98"/>
      <c r="T119" s="98"/>
    </row>
    <row r="120" spans="1:20">
      <c r="A120" s="219" t="s">
        <v>309</v>
      </c>
      <c r="B120" s="220">
        <v>0</v>
      </c>
      <c r="C120" s="221">
        <v>80</v>
      </c>
      <c r="D120" s="220">
        <v>80</v>
      </c>
      <c r="E120" s="221">
        <v>0</v>
      </c>
      <c r="F120" s="220">
        <v>80</v>
      </c>
      <c r="G120" s="221">
        <v>80</v>
      </c>
      <c r="H120" s="256">
        <v>100</v>
      </c>
      <c r="I120" s="221">
        <v>0</v>
      </c>
      <c r="J120" s="256">
        <v>0</v>
      </c>
      <c r="K120" s="464">
        <v>80</v>
      </c>
      <c r="L120" s="470">
        <v>100</v>
      </c>
      <c r="M120" s="98"/>
      <c r="N120" s="98"/>
      <c r="O120" s="98"/>
      <c r="P120" s="98"/>
      <c r="Q120" s="98"/>
      <c r="R120" s="98"/>
      <c r="S120" s="98"/>
      <c r="T120" s="98"/>
    </row>
    <row r="121" spans="1:20">
      <c r="A121" s="219" t="s">
        <v>301</v>
      </c>
      <c r="B121" s="220">
        <v>0</v>
      </c>
      <c r="C121" s="221">
        <v>9985.3591149999993</v>
      </c>
      <c r="D121" s="220">
        <v>9985.3591149999993</v>
      </c>
      <c r="E121" s="221">
        <v>0</v>
      </c>
      <c r="F121" s="220">
        <v>9985.3591149999993</v>
      </c>
      <c r="G121" s="221">
        <v>9965.0923249999996</v>
      </c>
      <c r="H121" s="256">
        <v>99.797034941191498</v>
      </c>
      <c r="I121" s="221">
        <v>19.726554</v>
      </c>
      <c r="J121" s="256">
        <v>0.1975547776781186</v>
      </c>
      <c r="K121" s="464">
        <v>9945.3657709999989</v>
      </c>
      <c r="L121" s="470">
        <v>99.599480163513377</v>
      </c>
      <c r="M121" s="98"/>
      <c r="N121" s="98"/>
      <c r="O121" s="98"/>
      <c r="P121" s="98"/>
      <c r="Q121" s="98"/>
      <c r="R121" s="98"/>
      <c r="S121" s="98"/>
      <c r="T121" s="98"/>
    </row>
    <row r="122" spans="1:20">
      <c r="A122" s="229" t="s">
        <v>310</v>
      </c>
      <c r="B122" s="230">
        <v>0</v>
      </c>
      <c r="C122" s="231">
        <v>0</v>
      </c>
      <c r="D122" s="230">
        <v>0</v>
      </c>
      <c r="E122" s="231">
        <v>0</v>
      </c>
      <c r="F122" s="230">
        <v>0</v>
      </c>
      <c r="G122" s="231">
        <v>0</v>
      </c>
      <c r="H122" s="260">
        <v>0</v>
      </c>
      <c r="I122" s="231">
        <v>0</v>
      </c>
      <c r="J122" s="260">
        <v>0</v>
      </c>
      <c r="K122" s="231">
        <v>0</v>
      </c>
      <c r="L122" s="260">
        <v>0</v>
      </c>
      <c r="M122" s="98"/>
      <c r="N122" s="98"/>
      <c r="O122" s="98"/>
      <c r="P122" s="98"/>
      <c r="Q122" s="98"/>
      <c r="R122" s="98"/>
      <c r="S122" s="98"/>
      <c r="T122" s="98"/>
    </row>
    <row r="123" spans="1:20">
      <c r="A123" s="215" t="s">
        <v>317</v>
      </c>
      <c r="B123" s="216">
        <v>38059.603000000003</v>
      </c>
      <c r="C123" s="216">
        <v>-261.18768500000078</v>
      </c>
      <c r="D123" s="216">
        <v>37798.415314999998</v>
      </c>
      <c r="E123" s="216">
        <v>0</v>
      </c>
      <c r="F123" s="216">
        <v>37798.415314999998</v>
      </c>
      <c r="G123" s="268">
        <v>30602.479502999999</v>
      </c>
      <c r="H123" s="250">
        <v>80.962334658658691</v>
      </c>
      <c r="I123" s="284">
        <v>28557.957756</v>
      </c>
      <c r="J123" s="250">
        <v>75.553320206699254</v>
      </c>
      <c r="K123" s="284">
        <v>2044.5217469999989</v>
      </c>
      <c r="L123" s="250">
        <v>5.409014451959437</v>
      </c>
      <c r="M123" s="98"/>
      <c r="N123" s="98"/>
      <c r="O123" s="98"/>
      <c r="P123" s="98"/>
      <c r="Q123" s="98"/>
      <c r="R123" s="98"/>
      <c r="S123" s="98"/>
      <c r="T123" s="98"/>
    </row>
    <row r="124" spans="1:20">
      <c r="A124" s="217" t="s">
        <v>10</v>
      </c>
      <c r="B124" s="218">
        <v>8675.5120000000006</v>
      </c>
      <c r="C124" s="218">
        <v>-129.900699</v>
      </c>
      <c r="D124" s="218">
        <v>8545.6113010000008</v>
      </c>
      <c r="E124" s="218">
        <v>0</v>
      </c>
      <c r="F124" s="218">
        <v>8545.6113010000008</v>
      </c>
      <c r="G124" s="269">
        <v>8269.2998079999998</v>
      </c>
      <c r="H124" s="251">
        <v>96.766626947241704</v>
      </c>
      <c r="I124" s="285">
        <v>7771.9954159999998</v>
      </c>
      <c r="J124" s="251">
        <v>90.947214216150073</v>
      </c>
      <c r="K124" s="285">
        <v>497.30439200000001</v>
      </c>
      <c r="L124" s="251">
        <v>5.8194127310916404</v>
      </c>
      <c r="M124" s="98"/>
      <c r="N124" s="98"/>
      <c r="O124" s="98"/>
      <c r="P124" s="98"/>
      <c r="Q124" s="98"/>
      <c r="R124" s="98"/>
      <c r="S124" s="98"/>
      <c r="T124" s="98"/>
    </row>
    <row r="125" spans="1:20">
      <c r="A125" s="219" t="s">
        <v>298</v>
      </c>
      <c r="B125" s="220">
        <v>5000.1220000000003</v>
      </c>
      <c r="C125" s="221">
        <v>-803.97445100000004</v>
      </c>
      <c r="D125" s="220">
        <v>4196.1475490000003</v>
      </c>
      <c r="E125" s="221">
        <v>0</v>
      </c>
      <c r="F125" s="220">
        <v>4196.1475490000003</v>
      </c>
      <c r="G125" s="221">
        <v>4090.3932850000001</v>
      </c>
      <c r="H125" s="256">
        <v>97.479729614722359</v>
      </c>
      <c r="I125" s="221">
        <v>3936.262526</v>
      </c>
      <c r="J125" s="256">
        <v>93.806580441578262</v>
      </c>
      <c r="K125" s="464">
        <v>154.13075900000013</v>
      </c>
      <c r="L125" s="470">
        <v>3.6731491731441044</v>
      </c>
      <c r="M125" s="98"/>
      <c r="N125" s="98"/>
      <c r="O125" s="98"/>
      <c r="P125" s="98"/>
      <c r="Q125" s="98"/>
      <c r="R125" s="98"/>
      <c r="S125" s="98"/>
      <c r="T125" s="98"/>
    </row>
    <row r="126" spans="1:20">
      <c r="A126" s="219" t="s">
        <v>299</v>
      </c>
      <c r="B126" s="220">
        <v>3416.152</v>
      </c>
      <c r="C126" s="221">
        <v>156.00447600000001</v>
      </c>
      <c r="D126" s="220">
        <v>3572.1564760000001</v>
      </c>
      <c r="E126" s="221">
        <v>0</v>
      </c>
      <c r="F126" s="220">
        <v>3572.1564760000001</v>
      </c>
      <c r="G126" s="221">
        <v>3408.5205999999998</v>
      </c>
      <c r="H126" s="256">
        <v>95.419129114320455</v>
      </c>
      <c r="I126" s="221">
        <v>3085.9355150000001</v>
      </c>
      <c r="J126" s="256">
        <v>86.388587278672162</v>
      </c>
      <c r="K126" s="464">
        <v>322.58508499999971</v>
      </c>
      <c r="L126" s="470">
        <v>9.0305418356482914</v>
      </c>
      <c r="M126" s="98"/>
      <c r="N126" s="98"/>
      <c r="O126" s="98"/>
      <c r="P126" s="98"/>
      <c r="Q126" s="98"/>
      <c r="R126" s="98"/>
      <c r="S126" s="98"/>
      <c r="T126" s="98"/>
    </row>
    <row r="127" spans="1:20">
      <c r="A127" s="219" t="s">
        <v>300</v>
      </c>
      <c r="B127" s="220">
        <v>0</v>
      </c>
      <c r="C127" s="221">
        <v>0</v>
      </c>
      <c r="D127" s="220">
        <v>0</v>
      </c>
      <c r="E127" s="221">
        <v>0</v>
      </c>
      <c r="F127" s="220">
        <v>0</v>
      </c>
      <c r="G127" s="221">
        <v>0</v>
      </c>
      <c r="H127" s="256">
        <v>0</v>
      </c>
      <c r="I127" s="221">
        <v>0</v>
      </c>
      <c r="J127" s="256">
        <v>0</v>
      </c>
      <c r="K127" s="464">
        <v>0</v>
      </c>
      <c r="L127" s="470">
        <v>0</v>
      </c>
      <c r="M127" s="98"/>
      <c r="N127" s="98"/>
      <c r="O127" s="98"/>
      <c r="P127" s="98"/>
      <c r="Q127" s="98"/>
      <c r="R127" s="98"/>
      <c r="S127" s="98"/>
      <c r="T127" s="98"/>
    </row>
    <row r="128" spans="1:20">
      <c r="A128" s="219" t="s">
        <v>301</v>
      </c>
      <c r="B128" s="220">
        <v>259.238</v>
      </c>
      <c r="C128" s="221">
        <v>518.06927599999995</v>
      </c>
      <c r="D128" s="220">
        <v>777.307276</v>
      </c>
      <c r="E128" s="221">
        <v>0</v>
      </c>
      <c r="F128" s="220">
        <v>777.307276</v>
      </c>
      <c r="G128" s="221">
        <v>770.38592300000005</v>
      </c>
      <c r="H128" s="256">
        <v>99.109573110441346</v>
      </c>
      <c r="I128" s="221">
        <v>749.79737499999999</v>
      </c>
      <c r="J128" s="256">
        <v>96.460871800716291</v>
      </c>
      <c r="K128" s="464">
        <v>20.58854800000006</v>
      </c>
      <c r="L128" s="470">
        <v>2.6487013097250438</v>
      </c>
      <c r="M128" s="98"/>
      <c r="N128" s="98"/>
      <c r="O128" s="98"/>
      <c r="P128" s="98"/>
      <c r="Q128" s="98"/>
      <c r="R128" s="98"/>
      <c r="S128" s="98"/>
      <c r="T128" s="98"/>
    </row>
    <row r="129" spans="1:20">
      <c r="A129" s="222" t="s">
        <v>302</v>
      </c>
      <c r="B129" s="223">
        <v>14304.822</v>
      </c>
      <c r="C129" s="223">
        <v>1596.5713659999999</v>
      </c>
      <c r="D129" s="223">
        <v>15901.393366</v>
      </c>
      <c r="E129" s="223">
        <v>0</v>
      </c>
      <c r="F129" s="223">
        <v>15901.393366</v>
      </c>
      <c r="G129" s="270">
        <v>15066.998353000001</v>
      </c>
      <c r="H129" s="253">
        <v>94.75269246037216</v>
      </c>
      <c r="I129" s="286">
        <v>13592.963175999999</v>
      </c>
      <c r="J129" s="253">
        <v>85.482843315254158</v>
      </c>
      <c r="K129" s="286">
        <v>1474.0351770000016</v>
      </c>
      <c r="L129" s="253">
        <v>9.2698491451180018</v>
      </c>
      <c r="M129" s="98"/>
      <c r="N129" s="98"/>
      <c r="O129" s="98"/>
      <c r="P129" s="98"/>
      <c r="Q129" s="98"/>
      <c r="R129" s="98"/>
      <c r="S129" s="98"/>
      <c r="T129" s="98"/>
    </row>
    <row r="130" spans="1:20">
      <c r="A130" s="224" t="s">
        <v>119</v>
      </c>
      <c r="B130" s="225">
        <v>0</v>
      </c>
      <c r="C130" s="226">
        <v>0</v>
      </c>
      <c r="D130" s="225">
        <v>0</v>
      </c>
      <c r="E130" s="226">
        <v>0</v>
      </c>
      <c r="F130" s="225">
        <v>0</v>
      </c>
      <c r="G130" s="226">
        <v>0</v>
      </c>
      <c r="H130" s="259">
        <v>0</v>
      </c>
      <c r="I130" s="226">
        <v>0</v>
      </c>
      <c r="J130" s="259">
        <v>0</v>
      </c>
      <c r="K130" s="226">
        <v>0</v>
      </c>
      <c r="L130" s="259">
        <v>0</v>
      </c>
      <c r="M130" s="98"/>
      <c r="N130" s="98"/>
      <c r="O130" s="98"/>
      <c r="P130" s="98"/>
      <c r="Q130" s="98"/>
      <c r="R130" s="98"/>
      <c r="S130" s="98"/>
      <c r="T130" s="98"/>
    </row>
    <row r="131" spans="1:20">
      <c r="A131" s="219" t="s">
        <v>303</v>
      </c>
      <c r="B131" s="220">
        <v>0</v>
      </c>
      <c r="C131" s="221">
        <v>0</v>
      </c>
      <c r="D131" s="220">
        <v>0</v>
      </c>
      <c r="E131" s="221">
        <v>0</v>
      </c>
      <c r="F131" s="220">
        <v>0</v>
      </c>
      <c r="G131" s="221">
        <v>0</v>
      </c>
      <c r="H131" s="256">
        <v>0</v>
      </c>
      <c r="I131" s="221">
        <v>0</v>
      </c>
      <c r="J131" s="256">
        <v>0</v>
      </c>
      <c r="K131" s="464">
        <v>0</v>
      </c>
      <c r="L131" s="470">
        <v>0</v>
      </c>
      <c r="M131" s="98"/>
      <c r="N131" s="98"/>
      <c r="O131" s="98"/>
      <c r="P131" s="98"/>
      <c r="Q131" s="98"/>
      <c r="R131" s="98"/>
      <c r="S131" s="98"/>
      <c r="T131" s="98"/>
    </row>
    <row r="132" spans="1:20">
      <c r="A132" s="219" t="s">
        <v>304</v>
      </c>
      <c r="B132" s="220">
        <v>0</v>
      </c>
      <c r="C132" s="221">
        <v>0</v>
      </c>
      <c r="D132" s="220">
        <v>0</v>
      </c>
      <c r="E132" s="221">
        <v>0</v>
      </c>
      <c r="F132" s="220">
        <v>0</v>
      </c>
      <c r="G132" s="221">
        <v>0</v>
      </c>
      <c r="H132" s="256">
        <v>0</v>
      </c>
      <c r="I132" s="221">
        <v>0</v>
      </c>
      <c r="J132" s="256">
        <v>0</v>
      </c>
      <c r="K132" s="464">
        <v>0</v>
      </c>
      <c r="L132" s="470">
        <v>0</v>
      </c>
      <c r="M132" s="98"/>
      <c r="N132" s="98"/>
      <c r="O132" s="98"/>
      <c r="P132" s="98"/>
      <c r="Q132" s="98"/>
      <c r="R132" s="98"/>
      <c r="S132" s="98"/>
      <c r="T132" s="98"/>
    </row>
    <row r="133" spans="1:20">
      <c r="A133" s="219" t="s">
        <v>305</v>
      </c>
      <c r="B133" s="220">
        <v>0</v>
      </c>
      <c r="C133" s="221">
        <v>0</v>
      </c>
      <c r="D133" s="220">
        <v>0</v>
      </c>
      <c r="E133" s="221">
        <v>0</v>
      </c>
      <c r="F133" s="220">
        <v>0</v>
      </c>
      <c r="G133" s="221">
        <v>0</v>
      </c>
      <c r="H133" s="256">
        <v>0</v>
      </c>
      <c r="I133" s="221">
        <v>0</v>
      </c>
      <c r="J133" s="256">
        <v>0</v>
      </c>
      <c r="K133" s="464">
        <v>0</v>
      </c>
      <c r="L133" s="470">
        <v>0</v>
      </c>
      <c r="M133" s="98"/>
      <c r="N133" s="98"/>
      <c r="O133" s="98"/>
      <c r="P133" s="98"/>
      <c r="Q133" s="98"/>
      <c r="R133" s="98"/>
      <c r="S133" s="98"/>
      <c r="T133" s="98"/>
    </row>
    <row r="134" spans="1:20">
      <c r="A134" s="219" t="s">
        <v>301</v>
      </c>
      <c r="B134" s="220">
        <v>0</v>
      </c>
      <c r="C134" s="221">
        <v>0</v>
      </c>
      <c r="D134" s="220">
        <v>0</v>
      </c>
      <c r="E134" s="221">
        <v>0</v>
      </c>
      <c r="F134" s="220">
        <v>0</v>
      </c>
      <c r="G134" s="221">
        <v>0</v>
      </c>
      <c r="H134" s="256">
        <v>0</v>
      </c>
      <c r="I134" s="221">
        <v>0</v>
      </c>
      <c r="J134" s="256">
        <v>0</v>
      </c>
      <c r="K134" s="464">
        <v>0</v>
      </c>
      <c r="L134" s="470">
        <v>0</v>
      </c>
      <c r="M134" s="98"/>
      <c r="N134" s="98"/>
      <c r="O134" s="98"/>
      <c r="P134" s="98"/>
      <c r="Q134" s="98"/>
      <c r="R134" s="98"/>
      <c r="S134" s="98"/>
      <c r="T134" s="98"/>
    </row>
    <row r="135" spans="1:20">
      <c r="A135" s="227" t="s">
        <v>11</v>
      </c>
      <c r="B135" s="228">
        <v>14079.269</v>
      </c>
      <c r="C135" s="228">
        <v>-6572.418815</v>
      </c>
      <c r="D135" s="228">
        <v>7506.8501850000002</v>
      </c>
      <c r="E135" s="228">
        <v>0</v>
      </c>
      <c r="F135" s="228">
        <v>7506.8501850000002</v>
      </c>
      <c r="G135" s="271">
        <v>7266.1813419999999</v>
      </c>
      <c r="H135" s="255">
        <v>96.794010309664912</v>
      </c>
      <c r="I135" s="287">
        <v>7192.9991639999998</v>
      </c>
      <c r="J135" s="255">
        <v>95.819138343440898</v>
      </c>
      <c r="K135" s="287">
        <v>73.182178000000022</v>
      </c>
      <c r="L135" s="255">
        <v>0.97487196622400707</v>
      </c>
      <c r="M135" s="98"/>
      <c r="N135" s="98"/>
      <c r="O135" s="98"/>
      <c r="P135" s="98"/>
      <c r="Q135" s="98"/>
      <c r="R135" s="98"/>
      <c r="S135" s="98"/>
      <c r="T135" s="98"/>
    </row>
    <row r="136" spans="1:20">
      <c r="A136" s="219" t="s">
        <v>306</v>
      </c>
      <c r="B136" s="220">
        <v>12277.741</v>
      </c>
      <c r="C136" s="220">
        <v>-4898.0019990000001</v>
      </c>
      <c r="D136" s="220">
        <v>7379.7390009999999</v>
      </c>
      <c r="E136" s="220">
        <v>0</v>
      </c>
      <c r="F136" s="220">
        <v>7379.7390009999999</v>
      </c>
      <c r="G136" s="272">
        <v>7140.9425579999997</v>
      </c>
      <c r="H136" s="256">
        <v>96.764161402352556</v>
      </c>
      <c r="I136" s="221">
        <v>7067.7603799999997</v>
      </c>
      <c r="J136" s="256">
        <v>95.772497903276459</v>
      </c>
      <c r="K136" s="464">
        <v>73.182178000000022</v>
      </c>
      <c r="L136" s="470">
        <v>0.99166349907609719</v>
      </c>
      <c r="M136" s="98"/>
      <c r="N136" s="98"/>
      <c r="O136" s="98"/>
      <c r="P136" s="98"/>
      <c r="Q136" s="98"/>
      <c r="R136" s="98"/>
      <c r="S136" s="98"/>
      <c r="T136" s="98"/>
    </row>
    <row r="137" spans="1:20">
      <c r="A137" s="219" t="s">
        <v>307</v>
      </c>
      <c r="B137" s="220">
        <v>12277.741</v>
      </c>
      <c r="C137" s="221">
        <v>-9323.045419</v>
      </c>
      <c r="D137" s="220">
        <v>2954.6955809999999</v>
      </c>
      <c r="E137" s="221">
        <v>0</v>
      </c>
      <c r="F137" s="220">
        <v>2954.6955809999999</v>
      </c>
      <c r="G137" s="272">
        <v>2893.4541089999998</v>
      </c>
      <c r="H137" s="256">
        <v>97.927317034153702</v>
      </c>
      <c r="I137" s="221">
        <v>2893.2353589999998</v>
      </c>
      <c r="J137" s="256">
        <v>97.919913564185208</v>
      </c>
      <c r="K137" s="464">
        <v>0.21875</v>
      </c>
      <c r="L137" s="470">
        <v>7.403469968502315E-3</v>
      </c>
      <c r="M137" s="98"/>
      <c r="N137" s="98"/>
      <c r="O137" s="98"/>
      <c r="P137" s="98"/>
      <c r="Q137" s="98"/>
      <c r="R137" s="98"/>
      <c r="S137" s="98"/>
      <c r="T137" s="98"/>
    </row>
    <row r="138" spans="1:20">
      <c r="A138" s="219" t="s">
        <v>308</v>
      </c>
      <c r="B138" s="220">
        <v>0</v>
      </c>
      <c r="C138" s="221">
        <v>4425.04342</v>
      </c>
      <c r="D138" s="220">
        <v>4425.04342</v>
      </c>
      <c r="E138" s="221">
        <v>0</v>
      </c>
      <c r="F138" s="220">
        <v>4425.04342</v>
      </c>
      <c r="G138" s="221">
        <v>4247.4884490000004</v>
      </c>
      <c r="H138" s="256">
        <v>95.987497654881778</v>
      </c>
      <c r="I138" s="221">
        <v>4174.5250210000004</v>
      </c>
      <c r="J138" s="256">
        <v>94.338622806101199</v>
      </c>
      <c r="K138" s="464">
        <v>72.963428000000022</v>
      </c>
      <c r="L138" s="470">
        <v>1.6488748487805804</v>
      </c>
      <c r="M138" s="98"/>
      <c r="N138" s="98"/>
      <c r="O138" s="98"/>
      <c r="P138" s="98"/>
      <c r="Q138" s="98"/>
      <c r="R138" s="98"/>
      <c r="S138" s="98"/>
      <c r="T138" s="98"/>
    </row>
    <row r="139" spans="1:20">
      <c r="A139" s="219" t="s">
        <v>309</v>
      </c>
      <c r="B139" s="220">
        <v>0</v>
      </c>
      <c r="C139" s="221">
        <v>0</v>
      </c>
      <c r="D139" s="220">
        <v>0</v>
      </c>
      <c r="E139" s="221">
        <v>0</v>
      </c>
      <c r="F139" s="220">
        <v>0</v>
      </c>
      <c r="G139" s="221">
        <v>0</v>
      </c>
      <c r="H139" s="256">
        <v>0</v>
      </c>
      <c r="I139" s="221">
        <v>0</v>
      </c>
      <c r="J139" s="256">
        <v>0</v>
      </c>
      <c r="K139" s="464">
        <v>0</v>
      </c>
      <c r="L139" s="470">
        <v>0</v>
      </c>
      <c r="M139" s="98"/>
      <c r="N139" s="98"/>
      <c r="O139" s="98"/>
      <c r="P139" s="98"/>
      <c r="Q139" s="98"/>
      <c r="R139" s="98"/>
      <c r="S139" s="98"/>
      <c r="T139" s="98"/>
    </row>
    <row r="140" spans="1:20">
      <c r="A140" s="219" t="s">
        <v>301</v>
      </c>
      <c r="B140" s="220">
        <v>1801.528</v>
      </c>
      <c r="C140" s="221">
        <v>-1674.4168159999999</v>
      </c>
      <c r="D140" s="220">
        <v>127.11118399999999</v>
      </c>
      <c r="E140" s="221">
        <v>0</v>
      </c>
      <c r="F140" s="220">
        <v>127.11118399999999</v>
      </c>
      <c r="G140" s="221">
        <v>125.238784</v>
      </c>
      <c r="H140" s="256">
        <v>98.526958886638965</v>
      </c>
      <c r="I140" s="221">
        <v>125.238784</v>
      </c>
      <c r="J140" s="256">
        <v>98.526958886638965</v>
      </c>
      <c r="K140" s="464">
        <v>0</v>
      </c>
      <c r="L140" s="470">
        <v>0</v>
      </c>
      <c r="M140" s="98"/>
      <c r="N140" s="98"/>
      <c r="O140" s="98"/>
      <c r="P140" s="98"/>
      <c r="Q140" s="98"/>
      <c r="R140" s="98"/>
      <c r="S140" s="98"/>
      <c r="T140" s="98"/>
    </row>
    <row r="141" spans="1:20">
      <c r="A141" s="229" t="s">
        <v>310</v>
      </c>
      <c r="B141" s="230">
        <v>1000</v>
      </c>
      <c r="C141" s="231">
        <v>4844.5604629999998</v>
      </c>
      <c r="D141" s="230">
        <v>5844.5604629999998</v>
      </c>
      <c r="E141" s="231">
        <v>0</v>
      </c>
      <c r="F141" s="230">
        <v>5844.5604629999998</v>
      </c>
      <c r="G141" s="231">
        <v>0</v>
      </c>
      <c r="H141" s="260">
        <v>0</v>
      </c>
      <c r="I141" s="231">
        <v>0</v>
      </c>
      <c r="J141" s="260">
        <v>0</v>
      </c>
      <c r="K141" s="231">
        <v>0</v>
      </c>
      <c r="L141" s="260">
        <v>0</v>
      </c>
      <c r="M141" s="98"/>
      <c r="N141" s="98"/>
      <c r="O141" s="98"/>
      <c r="P141" s="98"/>
      <c r="Q141" s="98"/>
      <c r="R141" s="98"/>
      <c r="S141" s="98"/>
      <c r="T141" s="98"/>
    </row>
    <row r="142" spans="1:20" ht="15.75" customHeight="1">
      <c r="A142" s="295" t="s">
        <v>330</v>
      </c>
      <c r="B142" s="234">
        <v>6508814.4869520003</v>
      </c>
      <c r="C142" s="234">
        <v>-1494263.45273</v>
      </c>
      <c r="D142" s="234">
        <v>5014551.0342220012</v>
      </c>
      <c r="E142" s="234">
        <v>0</v>
      </c>
      <c r="F142" s="234">
        <v>5014551.0342220012</v>
      </c>
      <c r="G142" s="273">
        <v>4421241.5784670003</v>
      </c>
      <c r="H142" s="258">
        <v>88.168243742940561</v>
      </c>
      <c r="I142" s="288">
        <v>3468558.5660100002</v>
      </c>
      <c r="J142" s="258">
        <v>69.169872683290805</v>
      </c>
      <c r="K142" s="288">
        <v>952683.01245700009</v>
      </c>
      <c r="L142" s="258">
        <v>18.998371059649756</v>
      </c>
      <c r="M142" s="98"/>
      <c r="N142" s="98"/>
      <c r="O142" s="98"/>
      <c r="P142" s="98"/>
      <c r="Q142" s="98"/>
      <c r="R142" s="98"/>
      <c r="S142" s="98"/>
      <c r="T142" s="98"/>
    </row>
    <row r="143" spans="1:20" ht="15.75" customHeight="1">
      <c r="A143" s="290" t="s">
        <v>10</v>
      </c>
      <c r="B143" s="291">
        <v>1199153.618916</v>
      </c>
      <c r="C143" s="291">
        <v>90645.262084000016</v>
      </c>
      <c r="D143" s="291">
        <v>1289798.8810000001</v>
      </c>
      <c r="E143" s="291">
        <v>0</v>
      </c>
      <c r="F143" s="291">
        <v>1289798.8810000001</v>
      </c>
      <c r="G143" s="292">
        <v>1256622.6147679999</v>
      </c>
      <c r="H143" s="293">
        <v>97.427795393474199</v>
      </c>
      <c r="I143" s="294">
        <v>1094820.079078</v>
      </c>
      <c r="J143" s="293">
        <v>84.883007359191538</v>
      </c>
      <c r="K143" s="294">
        <v>161802.53568999982</v>
      </c>
      <c r="L143" s="293">
        <v>12.544788034282671</v>
      </c>
      <c r="M143" s="98"/>
      <c r="N143" s="98"/>
      <c r="O143" s="98"/>
      <c r="P143" s="98"/>
      <c r="Q143" s="98"/>
      <c r="R143" s="98"/>
      <c r="S143" s="98"/>
      <c r="T143" s="98"/>
    </row>
    <row r="144" spans="1:20" ht="15.75" customHeight="1">
      <c r="A144" s="219" t="s">
        <v>298</v>
      </c>
      <c r="B144" s="220">
        <v>350666.60551600001</v>
      </c>
      <c r="C144" s="220">
        <v>-27502.922951</v>
      </c>
      <c r="D144" s="220">
        <v>323163.68256500002</v>
      </c>
      <c r="E144" s="220">
        <v>0</v>
      </c>
      <c r="F144" s="220">
        <v>323163.68256500002</v>
      </c>
      <c r="G144" s="272">
        <v>318288.59643900004</v>
      </c>
      <c r="H144" s="256">
        <v>98.491449878493256</v>
      </c>
      <c r="I144" s="221">
        <v>302830.77342400001</v>
      </c>
      <c r="J144" s="256">
        <v>93.708170119979272</v>
      </c>
      <c r="K144" s="464">
        <v>15457.823015000031</v>
      </c>
      <c r="L144" s="470">
        <v>4.7832797585139843</v>
      </c>
      <c r="M144" s="98"/>
      <c r="N144" s="98"/>
      <c r="O144" s="98"/>
      <c r="P144" s="98"/>
      <c r="Q144" s="98"/>
      <c r="R144" s="98"/>
      <c r="S144" s="98"/>
      <c r="T144" s="98"/>
    </row>
    <row r="145" spans="1:20" ht="15.75" customHeight="1">
      <c r="A145" s="219" t="s">
        <v>299</v>
      </c>
      <c r="B145" s="220">
        <v>469180.93677399994</v>
      </c>
      <c r="C145" s="220">
        <v>118487.36164500001</v>
      </c>
      <c r="D145" s="220">
        <v>587668.298419</v>
      </c>
      <c r="E145" s="220">
        <v>0</v>
      </c>
      <c r="F145" s="220">
        <v>587668.298419</v>
      </c>
      <c r="G145" s="272">
        <v>566806.93854300003</v>
      </c>
      <c r="H145" s="256">
        <v>96.450147143869572</v>
      </c>
      <c r="I145" s="221">
        <v>462449.33114699996</v>
      </c>
      <c r="J145" s="256">
        <v>78.692237166973982</v>
      </c>
      <c r="K145" s="464">
        <v>104357.60739600006</v>
      </c>
      <c r="L145" s="470">
        <v>17.757909976895576</v>
      </c>
      <c r="M145" s="98"/>
      <c r="N145" s="98"/>
      <c r="O145" s="98"/>
      <c r="P145" s="98"/>
      <c r="Q145" s="98"/>
      <c r="R145" s="98"/>
      <c r="S145" s="98"/>
      <c r="T145" s="98"/>
    </row>
    <row r="146" spans="1:20" ht="15.75" customHeight="1">
      <c r="A146" s="219" t="s">
        <v>300</v>
      </c>
      <c r="B146" s="220">
        <v>249625.43000000002</v>
      </c>
      <c r="C146" s="220">
        <v>14333.597827</v>
      </c>
      <c r="D146" s="220">
        <v>263959.02782700001</v>
      </c>
      <c r="E146" s="220">
        <v>0</v>
      </c>
      <c r="F146" s="220">
        <v>263959.02782700001</v>
      </c>
      <c r="G146" s="272">
        <v>259451.79044799999</v>
      </c>
      <c r="H146" s="256">
        <v>98.292448106016622</v>
      </c>
      <c r="I146" s="221">
        <v>224097.97326899998</v>
      </c>
      <c r="J146" s="256">
        <v>84.89877202301065</v>
      </c>
      <c r="K146" s="464">
        <v>35353.817179000005</v>
      </c>
      <c r="L146" s="470">
        <v>13.393676083005982</v>
      </c>
      <c r="M146" s="98"/>
      <c r="N146" s="98"/>
      <c r="O146" s="98"/>
      <c r="P146" s="98"/>
      <c r="Q146" s="98"/>
      <c r="R146" s="98"/>
      <c r="S146" s="98"/>
      <c r="T146" s="98"/>
    </row>
    <row r="147" spans="1:20" ht="15.75" customHeight="1">
      <c r="A147" s="219" t="s">
        <v>301</v>
      </c>
      <c r="B147" s="220">
        <v>129680.64662599999</v>
      </c>
      <c r="C147" s="220">
        <v>-14672.774437</v>
      </c>
      <c r="D147" s="220">
        <v>115007.87218899999</v>
      </c>
      <c r="E147" s="220">
        <v>0</v>
      </c>
      <c r="F147" s="220">
        <v>115007.87218899999</v>
      </c>
      <c r="G147" s="272">
        <v>112075.289338</v>
      </c>
      <c r="H147" s="256">
        <v>97.450102505869623</v>
      </c>
      <c r="I147" s="221">
        <v>105442.001238</v>
      </c>
      <c r="J147" s="256">
        <v>91.682420717009904</v>
      </c>
      <c r="K147" s="464">
        <v>6633.2881000000052</v>
      </c>
      <c r="L147" s="470">
        <v>5.7676817888597114</v>
      </c>
      <c r="M147" s="98"/>
      <c r="N147" s="98"/>
      <c r="O147" s="98"/>
      <c r="P147" s="98"/>
      <c r="Q147" s="98"/>
      <c r="R147" s="98"/>
      <c r="S147" s="98"/>
      <c r="T147" s="98"/>
    </row>
    <row r="148" spans="1:20" ht="15.75" customHeight="1">
      <c r="A148" s="222" t="s">
        <v>302</v>
      </c>
      <c r="B148" s="223">
        <v>582495.74300000013</v>
      </c>
      <c r="C148" s="223">
        <v>28197.663763</v>
      </c>
      <c r="D148" s="223">
        <v>610693.40676300018</v>
      </c>
      <c r="E148" s="223">
        <v>0</v>
      </c>
      <c r="F148" s="223">
        <v>610693.40676300018</v>
      </c>
      <c r="G148" s="270">
        <v>583091.05287500005</v>
      </c>
      <c r="H148" s="253">
        <v>95.480161799304938</v>
      </c>
      <c r="I148" s="286">
        <v>504554.03260699997</v>
      </c>
      <c r="J148" s="253">
        <v>82.619859166550469</v>
      </c>
      <c r="K148" s="286">
        <v>78537.02026800008</v>
      </c>
      <c r="L148" s="253">
        <v>12.86030263275447</v>
      </c>
      <c r="M148" s="98"/>
      <c r="N148" s="98"/>
      <c r="O148" s="98"/>
      <c r="P148" s="98"/>
      <c r="Q148" s="98"/>
      <c r="R148" s="98"/>
      <c r="S148" s="98"/>
      <c r="T148" s="98"/>
    </row>
    <row r="149" spans="1:20" ht="15.75" customHeight="1">
      <c r="A149" s="224" t="s">
        <v>119</v>
      </c>
      <c r="B149" s="225">
        <v>79302.603000000003</v>
      </c>
      <c r="C149" s="225">
        <v>13768.410046000001</v>
      </c>
      <c r="D149" s="225">
        <v>93071.013045999993</v>
      </c>
      <c r="E149" s="225">
        <v>0</v>
      </c>
      <c r="F149" s="225">
        <v>93071.013045999993</v>
      </c>
      <c r="G149" s="274">
        <v>93071.013046000007</v>
      </c>
      <c r="H149" s="259">
        <v>100.00000000000003</v>
      </c>
      <c r="I149" s="226">
        <v>93023.552757000012</v>
      </c>
      <c r="J149" s="259">
        <v>99.949006368957725</v>
      </c>
      <c r="K149" s="226">
        <v>47.4602889999951</v>
      </c>
      <c r="L149" s="259">
        <v>5.0993631042285992E-2</v>
      </c>
      <c r="M149" s="98"/>
      <c r="N149" s="98"/>
      <c r="O149" s="98"/>
      <c r="P149" s="98"/>
      <c r="Q149" s="98"/>
      <c r="R149" s="98"/>
      <c r="S149" s="98"/>
      <c r="T149" s="98"/>
    </row>
    <row r="150" spans="1:20" ht="15.75" customHeight="1">
      <c r="A150" s="219" t="s">
        <v>303</v>
      </c>
      <c r="B150" s="220">
        <v>49346.472999999998</v>
      </c>
      <c r="C150" s="220">
        <v>-6139.8688350000002</v>
      </c>
      <c r="D150" s="220">
        <v>43206.604164999997</v>
      </c>
      <c r="E150" s="220">
        <v>0</v>
      </c>
      <c r="F150" s="220">
        <v>43206.604164999997</v>
      </c>
      <c r="G150" s="272">
        <v>43206.604164999997</v>
      </c>
      <c r="H150" s="256">
        <v>100</v>
      </c>
      <c r="I150" s="221">
        <v>43159.143876000002</v>
      </c>
      <c r="J150" s="256">
        <v>99.890155012370911</v>
      </c>
      <c r="K150" s="464">
        <v>47.4602889999951</v>
      </c>
      <c r="L150" s="470">
        <v>0.10984498762909224</v>
      </c>
      <c r="M150" s="98"/>
      <c r="N150" s="98"/>
      <c r="O150" s="98"/>
      <c r="P150" s="98"/>
      <c r="Q150" s="98"/>
      <c r="R150" s="98"/>
      <c r="S150" s="98"/>
      <c r="T150" s="98"/>
    </row>
    <row r="151" spans="1:20" ht="15.75" customHeight="1">
      <c r="A151" s="219" t="s">
        <v>304</v>
      </c>
      <c r="B151" s="220">
        <v>1600</v>
      </c>
      <c r="C151" s="220">
        <v>1694.48</v>
      </c>
      <c r="D151" s="220">
        <v>3294.48</v>
      </c>
      <c r="E151" s="220">
        <v>0</v>
      </c>
      <c r="F151" s="220">
        <v>3294.48</v>
      </c>
      <c r="G151" s="272">
        <v>3294.48</v>
      </c>
      <c r="H151" s="256">
        <v>100</v>
      </c>
      <c r="I151" s="221">
        <v>3294.48</v>
      </c>
      <c r="J151" s="256">
        <v>100</v>
      </c>
      <c r="K151" s="464">
        <v>0</v>
      </c>
      <c r="L151" s="470">
        <v>0</v>
      </c>
      <c r="M151" s="98"/>
      <c r="N151" s="98"/>
      <c r="O151" s="98"/>
      <c r="P151" s="98"/>
      <c r="Q151" s="98"/>
      <c r="R151" s="98"/>
      <c r="S151" s="98"/>
      <c r="T151" s="98"/>
    </row>
    <row r="152" spans="1:20" ht="15.75" customHeight="1">
      <c r="A152" s="219" t="s">
        <v>305</v>
      </c>
      <c r="B152" s="220">
        <v>28329.012999999999</v>
      </c>
      <c r="C152" s="220">
        <v>18217.834948</v>
      </c>
      <c r="D152" s="220">
        <v>46546.847947999995</v>
      </c>
      <c r="E152" s="220">
        <v>0</v>
      </c>
      <c r="F152" s="220">
        <v>46546.847947999995</v>
      </c>
      <c r="G152" s="272">
        <v>46546.847948000002</v>
      </c>
      <c r="H152" s="256">
        <v>100.00000000000003</v>
      </c>
      <c r="I152" s="221">
        <v>46546.847948000002</v>
      </c>
      <c r="J152" s="256">
        <v>100.00000000000003</v>
      </c>
      <c r="K152" s="464">
        <v>0</v>
      </c>
      <c r="L152" s="470">
        <v>0</v>
      </c>
      <c r="M152" s="98"/>
      <c r="N152" s="98"/>
      <c r="O152" s="98"/>
      <c r="P152" s="98"/>
      <c r="Q152" s="98"/>
      <c r="R152" s="98"/>
      <c r="S152" s="98"/>
      <c r="T152" s="98"/>
    </row>
    <row r="153" spans="1:20" ht="15.75" customHeight="1">
      <c r="A153" s="219" t="s">
        <v>301</v>
      </c>
      <c r="B153" s="220">
        <v>27.117000000000001</v>
      </c>
      <c r="C153" s="220">
        <v>-4.0360670000000001</v>
      </c>
      <c r="D153" s="220">
        <v>23.080933000000002</v>
      </c>
      <c r="E153" s="220">
        <v>0</v>
      </c>
      <c r="F153" s="220">
        <v>23.080933000000002</v>
      </c>
      <c r="G153" s="272">
        <v>23.080933000000002</v>
      </c>
      <c r="H153" s="256">
        <v>100</v>
      </c>
      <c r="I153" s="221">
        <v>23.080933000000002</v>
      </c>
      <c r="J153" s="256">
        <v>100</v>
      </c>
      <c r="K153" s="464">
        <v>0</v>
      </c>
      <c r="L153" s="470">
        <v>0</v>
      </c>
      <c r="M153" s="98"/>
      <c r="N153" s="98"/>
      <c r="O153" s="98"/>
      <c r="P153" s="98"/>
      <c r="Q153" s="98"/>
      <c r="R153" s="98"/>
      <c r="S153" s="98"/>
      <c r="T153" s="98"/>
    </row>
    <row r="154" spans="1:20" ht="15.75" customHeight="1">
      <c r="A154" s="227" t="s">
        <v>11</v>
      </c>
      <c r="B154" s="228">
        <v>4503954.750674</v>
      </c>
      <c r="C154" s="228">
        <v>-1749652.8070730001</v>
      </c>
      <c r="D154" s="228">
        <v>2746345.9436010001</v>
      </c>
      <c r="E154" s="228">
        <v>0</v>
      </c>
      <c r="F154" s="228">
        <v>2746345.9436010001</v>
      </c>
      <c r="G154" s="271">
        <v>2488456.8977780007</v>
      </c>
      <c r="H154" s="255">
        <v>90.609739227358361</v>
      </c>
      <c r="I154" s="287">
        <v>1776160.901568</v>
      </c>
      <c r="J154" s="255">
        <v>64.673604055835128</v>
      </c>
      <c r="K154" s="287">
        <v>712295.99621000071</v>
      </c>
      <c r="L154" s="255">
        <v>25.93613517152324</v>
      </c>
      <c r="M154" s="289"/>
      <c r="N154" s="98"/>
      <c r="O154" s="98"/>
      <c r="P154" s="98"/>
      <c r="Q154" s="98"/>
      <c r="R154" s="98"/>
      <c r="S154" s="98"/>
      <c r="T154" s="98"/>
    </row>
    <row r="155" spans="1:20" ht="15.75" customHeight="1">
      <c r="A155" s="219" t="s">
        <v>306</v>
      </c>
      <c r="B155" s="220">
        <v>3264274.0889730002</v>
      </c>
      <c r="C155" s="220">
        <v>-1675955.6585210001</v>
      </c>
      <c r="D155" s="220">
        <v>1588318.4304520001</v>
      </c>
      <c r="E155" s="220">
        <v>0</v>
      </c>
      <c r="F155" s="220">
        <v>1588318.4304520001</v>
      </c>
      <c r="G155" s="272">
        <v>1384102.3656920004</v>
      </c>
      <c r="H155" s="256">
        <v>87.142624498672831</v>
      </c>
      <c r="I155" s="221">
        <v>988161.86717500002</v>
      </c>
      <c r="J155" s="256">
        <v>62.21434242841287</v>
      </c>
      <c r="K155" s="464">
        <v>395940.49851700035</v>
      </c>
      <c r="L155" s="470">
        <v>24.928282070259961</v>
      </c>
      <c r="M155" s="98"/>
      <c r="N155" s="98"/>
      <c r="O155" s="98"/>
      <c r="P155" s="98"/>
      <c r="Q155" s="98"/>
      <c r="R155" s="98"/>
      <c r="S155" s="98"/>
      <c r="T155" s="98"/>
    </row>
    <row r="156" spans="1:20" ht="15.75" customHeight="1">
      <c r="A156" s="219" t="s">
        <v>307</v>
      </c>
      <c r="B156" s="220">
        <v>3264274.0889730002</v>
      </c>
      <c r="C156" s="220">
        <v>-2563344.706305</v>
      </c>
      <c r="D156" s="220">
        <v>700929.38266800018</v>
      </c>
      <c r="E156" s="220">
        <v>0</v>
      </c>
      <c r="F156" s="220">
        <v>700929.38266800018</v>
      </c>
      <c r="G156" s="272">
        <v>700554.73927600007</v>
      </c>
      <c r="H156" s="256">
        <v>99.946550479796684</v>
      </c>
      <c r="I156" s="221">
        <v>595286.21950200014</v>
      </c>
      <c r="J156" s="256">
        <v>84.928130311232991</v>
      </c>
      <c r="K156" s="464">
        <v>105268.51977399993</v>
      </c>
      <c r="L156" s="470">
        <v>15.018420168563692</v>
      </c>
      <c r="M156" s="98"/>
      <c r="N156" s="98"/>
      <c r="O156" s="98"/>
      <c r="P156" s="98"/>
      <c r="Q156" s="98"/>
      <c r="R156" s="98"/>
      <c r="S156" s="98"/>
      <c r="T156" s="98"/>
    </row>
    <row r="157" spans="1:20" ht="15.75" customHeight="1">
      <c r="A157" s="219" t="s">
        <v>308</v>
      </c>
      <c r="B157" s="220">
        <v>0</v>
      </c>
      <c r="C157" s="220">
        <v>887389.04778399994</v>
      </c>
      <c r="D157" s="220">
        <v>887389.04778399994</v>
      </c>
      <c r="E157" s="220">
        <v>0</v>
      </c>
      <c r="F157" s="220">
        <v>887389.04778399994</v>
      </c>
      <c r="G157" s="272">
        <v>683547.62641600019</v>
      </c>
      <c r="H157" s="256">
        <v>77.029080776122342</v>
      </c>
      <c r="I157" s="221">
        <v>392875.64767299994</v>
      </c>
      <c r="J157" s="256">
        <v>44.273213496841592</v>
      </c>
      <c r="K157" s="464">
        <v>290671.97874300025</v>
      </c>
      <c r="L157" s="470">
        <v>32.75586727928075</v>
      </c>
      <c r="M157" s="98"/>
      <c r="N157" s="98"/>
      <c r="O157" s="98"/>
      <c r="P157" s="98"/>
      <c r="Q157" s="98"/>
      <c r="R157" s="98"/>
      <c r="S157" s="98"/>
      <c r="T157" s="98"/>
    </row>
    <row r="158" spans="1:20" ht="15.75" customHeight="1">
      <c r="A158" s="219" t="s">
        <v>309</v>
      </c>
      <c r="B158" s="220">
        <v>115652.204</v>
      </c>
      <c r="C158" s="220">
        <v>2500.4308350000001</v>
      </c>
      <c r="D158" s="220">
        <v>118152.634835</v>
      </c>
      <c r="E158" s="220">
        <v>0</v>
      </c>
      <c r="F158" s="220">
        <v>118152.634835</v>
      </c>
      <c r="G158" s="272">
        <v>78977.912054</v>
      </c>
      <c r="H158" s="256">
        <v>66.843970229096072</v>
      </c>
      <c r="I158" s="221">
        <v>78817.912054</v>
      </c>
      <c r="J158" s="256">
        <v>66.708552174117074</v>
      </c>
      <c r="K158" s="464">
        <v>160</v>
      </c>
      <c r="L158" s="470">
        <v>0.13541805497900219</v>
      </c>
      <c r="M158" s="98"/>
      <c r="N158" s="98"/>
      <c r="O158" s="98"/>
      <c r="P158" s="98"/>
      <c r="Q158" s="98"/>
      <c r="R158" s="98"/>
      <c r="S158" s="98"/>
      <c r="T158" s="98"/>
    </row>
    <row r="159" spans="1:20" ht="15.75" customHeight="1">
      <c r="A159" s="219" t="s">
        <v>301</v>
      </c>
      <c r="B159" s="220">
        <v>1108116.4577009999</v>
      </c>
      <c r="C159" s="220">
        <v>-76197.579387000005</v>
      </c>
      <c r="D159" s="220">
        <v>1031918.8783139999</v>
      </c>
      <c r="E159" s="220">
        <v>0</v>
      </c>
      <c r="F159" s="220">
        <v>1031918.8783139999</v>
      </c>
      <c r="G159" s="272">
        <v>1018309.9177470001</v>
      </c>
      <c r="H159" s="256">
        <v>98.681198604561359</v>
      </c>
      <c r="I159" s="221">
        <v>702114.4200540001</v>
      </c>
      <c r="J159" s="256">
        <v>68.039691375852087</v>
      </c>
      <c r="K159" s="464">
        <v>316195.49769300001</v>
      </c>
      <c r="L159" s="470">
        <v>30.64150722870928</v>
      </c>
      <c r="M159" s="98"/>
      <c r="N159" s="98"/>
      <c r="O159" s="98"/>
      <c r="P159" s="98"/>
      <c r="Q159" s="98"/>
      <c r="R159" s="98"/>
      <c r="S159" s="98"/>
      <c r="T159" s="98"/>
    </row>
    <row r="160" spans="1:20" ht="15.75" customHeight="1">
      <c r="A160" s="219" t="s">
        <v>149</v>
      </c>
      <c r="B160" s="220">
        <v>7956</v>
      </c>
      <c r="C160" s="221">
        <v>0</v>
      </c>
      <c r="D160" s="220">
        <v>7956</v>
      </c>
      <c r="E160" s="221">
        <v>0</v>
      </c>
      <c r="F160" s="220">
        <v>7956</v>
      </c>
      <c r="G160" s="221">
        <v>7066.7022850000003</v>
      </c>
      <c r="H160" s="256">
        <v>88.822301219205642</v>
      </c>
      <c r="I160" s="221">
        <v>7066.7022850000003</v>
      </c>
      <c r="J160" s="256">
        <v>88.822301219205642</v>
      </c>
      <c r="K160" s="464">
        <v>0</v>
      </c>
      <c r="L160" s="470">
        <v>0</v>
      </c>
      <c r="M160" s="98"/>
      <c r="N160" s="98"/>
      <c r="O160" s="98"/>
      <c r="P160" s="98"/>
      <c r="Q160" s="98"/>
      <c r="R160" s="98"/>
      <c r="S160" s="98"/>
      <c r="T160" s="98"/>
    </row>
    <row r="161" spans="1:20" ht="15.75" customHeight="1">
      <c r="A161" s="229" t="s">
        <v>310</v>
      </c>
      <c r="B161" s="230">
        <v>151863.771362</v>
      </c>
      <c r="C161" s="230">
        <v>122778.01845</v>
      </c>
      <c r="D161" s="230">
        <v>274641.789812</v>
      </c>
      <c r="E161" s="230">
        <v>0</v>
      </c>
      <c r="F161" s="262">
        <v>274641.789812</v>
      </c>
      <c r="G161" s="275">
        <v>0</v>
      </c>
      <c r="H161" s="260">
        <v>0</v>
      </c>
      <c r="I161" s="231">
        <v>0</v>
      </c>
      <c r="J161" s="260">
        <v>0</v>
      </c>
      <c r="K161" s="231">
        <v>0</v>
      </c>
      <c r="L161" s="260">
        <v>0</v>
      </c>
      <c r="M161" s="98"/>
      <c r="N161" s="98"/>
      <c r="O161" s="98"/>
      <c r="P161" s="98"/>
      <c r="Q161" s="98"/>
      <c r="R161" s="98"/>
      <c r="S161" s="98"/>
      <c r="T161" s="98"/>
    </row>
    <row r="162" spans="1:20" ht="15.75" customHeight="1">
      <c r="A162" s="295" t="s">
        <v>330</v>
      </c>
      <c r="B162" s="234">
        <v>6508814.4869520003</v>
      </c>
      <c r="C162" s="234">
        <v>-1494263.45273</v>
      </c>
      <c r="D162" s="234">
        <v>5014551.0342220012</v>
      </c>
      <c r="E162" s="234">
        <v>0</v>
      </c>
      <c r="F162" s="234">
        <v>5014551.0342220012</v>
      </c>
      <c r="G162" s="273">
        <v>4421241.5784670003</v>
      </c>
      <c r="H162" s="258">
        <v>88.168243742940561</v>
      </c>
      <c r="I162" s="288">
        <v>3468558.5660100002</v>
      </c>
      <c r="J162" s="258">
        <v>69.169872683290805</v>
      </c>
      <c r="K162" s="288">
        <v>952683.01245700009</v>
      </c>
      <c r="L162" s="258">
        <v>18.998371059649756</v>
      </c>
      <c r="M162" s="98"/>
      <c r="N162" s="98"/>
      <c r="O162" s="98"/>
      <c r="P162" s="98"/>
      <c r="Q162" s="98"/>
      <c r="R162" s="98"/>
      <c r="S162" s="98"/>
      <c r="T162" s="98"/>
    </row>
    <row r="163" spans="1:20" ht="12.75" customHeight="1">
      <c r="A163" s="734" t="s">
        <v>197</v>
      </c>
      <c r="B163" s="734"/>
      <c r="C163" s="734"/>
      <c r="D163" s="734"/>
      <c r="E163" s="734"/>
      <c r="F163" s="734"/>
      <c r="G163" s="734"/>
      <c r="H163" s="734"/>
      <c r="I163" s="734"/>
      <c r="J163" s="734"/>
      <c r="K163" s="734"/>
      <c r="L163" s="734"/>
      <c r="M163" s="98"/>
      <c r="N163" s="98"/>
      <c r="O163" s="98"/>
      <c r="P163" s="98"/>
      <c r="Q163" s="98"/>
      <c r="R163" s="98"/>
      <c r="S163" s="98"/>
      <c r="T163" s="98"/>
    </row>
    <row r="164" spans="1:20">
      <c r="A164" s="761" t="s">
        <v>183</v>
      </c>
      <c r="B164" s="761"/>
      <c r="C164" s="761"/>
      <c r="D164" s="761"/>
      <c r="E164" s="761"/>
      <c r="F164" s="761"/>
      <c r="G164" s="761"/>
      <c r="H164" s="761"/>
      <c r="I164" s="761"/>
      <c r="J164" s="761"/>
      <c r="K164" s="131"/>
      <c r="L164" s="132"/>
      <c r="M164" s="98"/>
      <c r="N164" s="98"/>
      <c r="O164" s="98"/>
      <c r="P164" s="98"/>
      <c r="Q164" s="98"/>
      <c r="R164" s="98"/>
      <c r="S164" s="98"/>
      <c r="T164" s="98"/>
    </row>
    <row r="165" spans="1:20" ht="14.25" customHeight="1">
      <c r="A165" s="235"/>
      <c r="B165" s="74"/>
      <c r="C165" s="138"/>
      <c r="D165" s="138"/>
      <c r="E165" s="74"/>
      <c r="F165" s="235">
        <v>0</v>
      </c>
      <c r="G165" s="235">
        <v>0</v>
      </c>
      <c r="H165" s="235">
        <v>0</v>
      </c>
      <c r="I165" s="235">
        <v>0</v>
      </c>
      <c r="J165" s="235">
        <v>0</v>
      </c>
      <c r="K165" s="235">
        <v>0</v>
      </c>
      <c r="L165" s="235">
        <v>0</v>
      </c>
      <c r="M165" s="98"/>
      <c r="N165" s="98"/>
      <c r="O165" s="98"/>
      <c r="P165" s="98"/>
      <c r="Q165" s="98"/>
      <c r="R165" s="98"/>
      <c r="S165" s="98"/>
      <c r="T165" s="98"/>
    </row>
    <row r="166" spans="1:20">
      <c r="A166" s="741" t="s">
        <v>31</v>
      </c>
      <c r="B166" s="741"/>
      <c r="C166" s="741"/>
      <c r="D166" s="741"/>
      <c r="E166" s="741"/>
      <c r="F166" s="741"/>
      <c r="G166" s="741"/>
      <c r="H166" s="741"/>
      <c r="I166" s="741"/>
      <c r="J166" s="741"/>
      <c r="K166" s="741"/>
      <c r="L166" s="741"/>
      <c r="M166" s="98"/>
      <c r="N166" s="98"/>
      <c r="O166" s="98"/>
      <c r="P166" s="98"/>
      <c r="Q166" s="98"/>
      <c r="R166" s="98"/>
      <c r="S166" s="98"/>
      <c r="T166" s="98"/>
    </row>
    <row r="167" spans="1:20">
      <c r="A167" s="741" t="s">
        <v>103</v>
      </c>
      <c r="B167" s="741"/>
      <c r="C167" s="741"/>
      <c r="D167" s="741"/>
      <c r="E167" s="741"/>
      <c r="F167" s="741"/>
      <c r="G167" s="741"/>
      <c r="H167" s="741"/>
      <c r="I167" s="741"/>
      <c r="J167" s="741"/>
      <c r="K167" s="741"/>
      <c r="L167" s="741"/>
      <c r="M167" s="98"/>
      <c r="N167" s="98"/>
      <c r="O167" s="98"/>
      <c r="P167" s="98"/>
      <c r="Q167" s="98"/>
      <c r="R167" s="98"/>
      <c r="S167" s="98"/>
      <c r="T167" s="98"/>
    </row>
    <row r="168" spans="1:20">
      <c r="A168" s="747" t="s">
        <v>190</v>
      </c>
      <c r="B168" s="747"/>
      <c r="C168" s="747"/>
      <c r="D168" s="747"/>
      <c r="E168" s="747"/>
      <c r="F168" s="747"/>
      <c r="G168" s="747"/>
      <c r="H168" s="747"/>
      <c r="I168" s="747"/>
      <c r="J168" s="747"/>
      <c r="K168" s="747"/>
      <c r="L168" s="747"/>
      <c r="M168" s="98"/>
      <c r="N168" s="98"/>
      <c r="O168" s="98"/>
      <c r="P168" s="98"/>
      <c r="Q168" s="98"/>
      <c r="R168" s="98"/>
      <c r="S168" s="98"/>
      <c r="T168" s="98"/>
    </row>
    <row r="169" spans="1:20">
      <c r="A169" s="740" t="s">
        <v>1</v>
      </c>
      <c r="B169" s="740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98"/>
      <c r="N169" s="98"/>
      <c r="O169" s="98"/>
      <c r="P169" s="98"/>
      <c r="Q169" s="98"/>
      <c r="R169" s="98"/>
      <c r="S169" s="98"/>
      <c r="T169" s="98"/>
    </row>
    <row r="170" spans="1:20" ht="31.5" customHeight="1">
      <c r="A170" s="337" t="s">
        <v>44</v>
      </c>
      <c r="B170" s="338" t="s">
        <v>69</v>
      </c>
      <c r="C170" s="339" t="s">
        <v>92</v>
      </c>
      <c r="D170" s="338" t="s">
        <v>70</v>
      </c>
      <c r="E170" s="340" t="s">
        <v>5</v>
      </c>
      <c r="F170" s="338" t="s">
        <v>6</v>
      </c>
      <c r="G170" s="341" t="s">
        <v>93</v>
      </c>
      <c r="H170" s="338" t="s">
        <v>7</v>
      </c>
      <c r="I170" s="338" t="s">
        <v>8</v>
      </c>
      <c r="J170" s="338" t="s">
        <v>9</v>
      </c>
      <c r="K170" s="156" t="s">
        <v>188</v>
      </c>
      <c r="L170" s="156" t="s">
        <v>189</v>
      </c>
      <c r="M170" s="98"/>
      <c r="N170" s="98"/>
      <c r="O170" s="98"/>
      <c r="P170" s="98"/>
      <c r="Q170" s="98"/>
      <c r="R170" s="98"/>
      <c r="S170" s="98"/>
      <c r="T170" s="98"/>
    </row>
    <row r="171" spans="1:20">
      <c r="A171" s="236" t="s">
        <v>311</v>
      </c>
      <c r="B171" s="237">
        <v>2318390.844</v>
      </c>
      <c r="C171" s="238">
        <v>266365.60396900005</v>
      </c>
      <c r="D171" s="237">
        <v>2584756.4479689999</v>
      </c>
      <c r="E171" s="237">
        <v>0</v>
      </c>
      <c r="F171" s="238">
        <v>2584756.4479689999</v>
      </c>
      <c r="G171" s="237">
        <v>2150541.097823</v>
      </c>
      <c r="H171" s="239">
        <v>83.200918195322075</v>
      </c>
      <c r="I171" s="237">
        <v>1687955.218781</v>
      </c>
      <c r="J171" s="239">
        <v>65.304227023297642</v>
      </c>
      <c r="K171" s="479">
        <v>462585.87904200004</v>
      </c>
      <c r="L171" s="239">
        <v>17.896691172024422</v>
      </c>
      <c r="M171" s="98"/>
      <c r="N171" s="98"/>
      <c r="O171" s="98"/>
      <c r="P171" s="98"/>
      <c r="Q171" s="98"/>
      <c r="R171" s="98"/>
      <c r="S171" s="98"/>
      <c r="T171" s="98"/>
    </row>
    <row r="172" spans="1:20">
      <c r="A172" s="240" t="s">
        <v>312</v>
      </c>
      <c r="B172" s="241">
        <v>3913030.0129519999</v>
      </c>
      <c r="C172" s="242">
        <v>-1822729.005322</v>
      </c>
      <c r="D172" s="241">
        <v>2090301.0076299999</v>
      </c>
      <c r="E172" s="241">
        <v>0</v>
      </c>
      <c r="F172" s="242">
        <v>2090301.0076299999</v>
      </c>
      <c r="G172" s="241">
        <v>1950972.5339329999</v>
      </c>
      <c r="H172" s="243">
        <v>93.33452583200102</v>
      </c>
      <c r="I172" s="241">
        <v>1500876.2591889999</v>
      </c>
      <c r="J172" s="243">
        <v>71.801920092394028</v>
      </c>
      <c r="K172" s="464">
        <v>450096.27474400005</v>
      </c>
      <c r="L172" s="243">
        <v>21.532605739606989</v>
      </c>
      <c r="M172" s="98"/>
      <c r="N172" s="98"/>
      <c r="O172" s="98"/>
      <c r="P172" s="98"/>
      <c r="Q172" s="98"/>
      <c r="R172" s="98"/>
      <c r="S172" s="98"/>
      <c r="T172" s="98"/>
    </row>
    <row r="173" spans="1:20">
      <c r="A173" s="240" t="s">
        <v>313</v>
      </c>
      <c r="B173" s="241">
        <v>0</v>
      </c>
      <c r="C173" s="242">
        <v>0</v>
      </c>
      <c r="D173" s="241">
        <v>0</v>
      </c>
      <c r="E173" s="241">
        <v>0</v>
      </c>
      <c r="F173" s="242">
        <v>0</v>
      </c>
      <c r="G173" s="241">
        <v>0</v>
      </c>
      <c r="H173" s="451">
        <v>0</v>
      </c>
      <c r="I173" s="382">
        <v>0</v>
      </c>
      <c r="J173" s="451">
        <v>0</v>
      </c>
      <c r="K173" s="464">
        <v>0</v>
      </c>
      <c r="L173" s="451">
        <v>0</v>
      </c>
      <c r="M173" s="98"/>
      <c r="N173" s="98"/>
      <c r="O173" s="98"/>
      <c r="P173" s="98"/>
      <c r="Q173" s="98"/>
      <c r="R173" s="98"/>
      <c r="S173" s="98"/>
      <c r="T173" s="98"/>
    </row>
    <row r="174" spans="1:20">
      <c r="A174" s="240" t="s">
        <v>314</v>
      </c>
      <c r="B174" s="241">
        <v>164027.399</v>
      </c>
      <c r="C174" s="242">
        <v>2941.419308</v>
      </c>
      <c r="D174" s="241">
        <v>166968.81830800002</v>
      </c>
      <c r="E174" s="241">
        <v>0</v>
      </c>
      <c r="F174" s="242">
        <v>166968.81830800002</v>
      </c>
      <c r="G174" s="241">
        <v>166958.05457000001</v>
      </c>
      <c r="H174" s="243">
        <v>99.993553444224446</v>
      </c>
      <c r="I174" s="241">
        <v>149492.286899</v>
      </c>
      <c r="J174" s="243">
        <v>89.533056779043719</v>
      </c>
      <c r="K174" s="464">
        <v>17465.767671000009</v>
      </c>
      <c r="L174" s="243">
        <v>10.460496665180727</v>
      </c>
      <c r="M174" s="98"/>
      <c r="N174" s="98"/>
      <c r="O174" s="98"/>
      <c r="P174" s="98"/>
      <c r="Q174" s="98"/>
      <c r="R174" s="98"/>
      <c r="S174" s="98"/>
      <c r="T174" s="98"/>
    </row>
    <row r="175" spans="1:20">
      <c r="A175" s="240" t="s">
        <v>315</v>
      </c>
      <c r="B175" s="241">
        <v>75306.627999999997</v>
      </c>
      <c r="C175" s="242">
        <v>2004.2429999999995</v>
      </c>
      <c r="D175" s="241">
        <v>77310.870999999999</v>
      </c>
      <c r="E175" s="241">
        <v>0</v>
      </c>
      <c r="F175" s="242">
        <v>77310.870999999999</v>
      </c>
      <c r="G175" s="241">
        <v>74090.82618199999</v>
      </c>
      <c r="H175" s="243">
        <v>95.834939153641145</v>
      </c>
      <c r="I175" s="241">
        <v>72442.401385999998</v>
      </c>
      <c r="J175" s="243">
        <v>93.702736043421368</v>
      </c>
      <c r="K175" s="464">
        <v>1648.4247959999921</v>
      </c>
      <c r="L175" s="243">
        <v>2.1322031102197672</v>
      </c>
      <c r="M175" s="98"/>
      <c r="N175" s="98"/>
      <c r="O175" s="98"/>
      <c r="P175" s="98"/>
      <c r="Q175" s="98"/>
      <c r="R175" s="98"/>
      <c r="S175" s="98"/>
      <c r="T175" s="98"/>
    </row>
    <row r="176" spans="1:20">
      <c r="A176" s="240" t="s">
        <v>327</v>
      </c>
      <c r="B176" s="241">
        <v>0</v>
      </c>
      <c r="C176" s="242">
        <v>57415.474000000002</v>
      </c>
      <c r="D176" s="241">
        <v>57415.474000000002</v>
      </c>
      <c r="E176" s="241">
        <v>0</v>
      </c>
      <c r="F176" s="242">
        <v>57415.474000000002</v>
      </c>
      <c r="G176" s="241">
        <v>48076.586456000005</v>
      </c>
      <c r="H176" s="243">
        <v>83.734545944878903</v>
      </c>
      <c r="I176" s="241">
        <v>29234.441999000002</v>
      </c>
      <c r="J176" s="243">
        <v>50.917357224987811</v>
      </c>
      <c r="K176" s="464">
        <v>18842.144457000002</v>
      </c>
      <c r="L176" s="243">
        <v>32.817188719891085</v>
      </c>
      <c r="M176" s="98"/>
      <c r="N176" s="98"/>
      <c r="O176" s="98"/>
      <c r="P176" s="98"/>
      <c r="Q176" s="98"/>
      <c r="R176" s="98"/>
      <c r="S176" s="98"/>
      <c r="T176" s="98"/>
    </row>
    <row r="177" spans="1:20">
      <c r="A177" s="240" t="s">
        <v>317</v>
      </c>
      <c r="B177" s="241">
        <v>38059.603000000003</v>
      </c>
      <c r="C177" s="242">
        <v>-261.18768500000078</v>
      </c>
      <c r="D177" s="241">
        <v>37798.415315000006</v>
      </c>
      <c r="E177" s="244">
        <v>0</v>
      </c>
      <c r="F177" s="242">
        <v>37798.415315000006</v>
      </c>
      <c r="G177" s="244">
        <v>30602.479502999999</v>
      </c>
      <c r="H177" s="245">
        <v>80.962334658658676</v>
      </c>
      <c r="I177" s="244">
        <v>28557.957756</v>
      </c>
      <c r="J177" s="243">
        <v>75.55332020669924</v>
      </c>
      <c r="K177" s="464">
        <v>2044.5217469999989</v>
      </c>
      <c r="L177" s="245">
        <v>5.4090144519594352</v>
      </c>
      <c r="M177" s="98"/>
      <c r="N177" s="98"/>
      <c r="O177" s="98"/>
      <c r="P177" s="98"/>
      <c r="Q177" s="98"/>
      <c r="R177" s="98"/>
      <c r="S177" s="98"/>
      <c r="T177" s="98"/>
    </row>
    <row r="178" spans="1:20">
      <c r="A178" s="342" t="s">
        <v>135</v>
      </c>
      <c r="B178" s="343">
        <v>6508814.4869520003</v>
      </c>
      <c r="C178" s="343">
        <v>-1494263.45273</v>
      </c>
      <c r="D178" s="343">
        <v>5014551.0342220012</v>
      </c>
      <c r="E178" s="343">
        <v>0</v>
      </c>
      <c r="F178" s="343">
        <v>5014551.0342220012</v>
      </c>
      <c r="G178" s="343">
        <v>4421241.5784670003</v>
      </c>
      <c r="H178" s="344">
        <v>88.168243742940561</v>
      </c>
      <c r="I178" s="343">
        <v>3468558.5660100002</v>
      </c>
      <c r="J178" s="344">
        <v>69.169872683290805</v>
      </c>
      <c r="K178" s="343">
        <v>952683.01245700009</v>
      </c>
      <c r="L178" s="344">
        <v>18.998371059649756</v>
      </c>
      <c r="M178" s="98"/>
      <c r="N178" s="98"/>
      <c r="O178" s="98"/>
      <c r="P178" s="98"/>
      <c r="Q178" s="98"/>
      <c r="R178" s="98"/>
      <c r="S178" s="98"/>
      <c r="T178" s="98"/>
    </row>
    <row r="179" spans="1:20" ht="16.5" customHeight="1">
      <c r="A179" s="734" t="s">
        <v>197</v>
      </c>
      <c r="B179" s="734"/>
      <c r="C179" s="734"/>
      <c r="D179" s="734"/>
      <c r="E179" s="734"/>
      <c r="F179" s="734"/>
      <c r="G179" s="734"/>
      <c r="H179" s="734"/>
      <c r="I179" s="734"/>
      <c r="J179" s="734"/>
      <c r="K179" s="734"/>
      <c r="L179" s="734"/>
      <c r="M179" s="98"/>
      <c r="N179" s="98"/>
      <c r="O179" s="98"/>
      <c r="P179" s="98"/>
      <c r="Q179" s="98"/>
      <c r="R179" s="98"/>
      <c r="S179" s="98"/>
      <c r="T179" s="98"/>
    </row>
    <row r="180" spans="1:20">
      <c r="A180" s="760" t="s">
        <v>183</v>
      </c>
      <c r="B180" s="760"/>
      <c r="C180" s="760"/>
      <c r="D180" s="760"/>
      <c r="E180" s="760"/>
      <c r="F180" s="760"/>
      <c r="G180" s="760"/>
      <c r="H180" s="760"/>
      <c r="I180" s="760"/>
      <c r="J180" s="760"/>
      <c r="K180" s="131"/>
      <c r="L180" s="132"/>
      <c r="M180" s="98"/>
      <c r="N180" s="98"/>
      <c r="O180" s="98"/>
      <c r="P180" s="98"/>
      <c r="Q180" s="98"/>
      <c r="R180" s="98"/>
      <c r="S180" s="98"/>
      <c r="T180" s="98"/>
    </row>
    <row r="181" spans="1:20">
      <c r="A181" s="57"/>
      <c r="B181" s="246"/>
      <c r="C181" s="246"/>
      <c r="D181" s="246"/>
      <c r="E181" s="246"/>
      <c r="F181" s="246"/>
      <c r="G181" s="246"/>
      <c r="H181" s="57"/>
      <c r="I181" s="246"/>
      <c r="J181" s="57"/>
      <c r="K181" s="131"/>
      <c r="L181" s="132"/>
      <c r="M181" s="98"/>
      <c r="N181" s="98"/>
      <c r="O181" s="98"/>
      <c r="P181" s="98"/>
      <c r="Q181" s="98"/>
      <c r="R181" s="98"/>
      <c r="S181" s="98"/>
      <c r="T181" s="98"/>
    </row>
    <row r="182" spans="1:20">
      <c r="A182" s="741" t="s">
        <v>31</v>
      </c>
      <c r="B182" s="741"/>
      <c r="C182" s="741"/>
      <c r="D182" s="741"/>
      <c r="E182" s="741"/>
      <c r="F182" s="741"/>
      <c r="G182" s="741"/>
      <c r="H182" s="741"/>
      <c r="I182" s="741"/>
      <c r="J182" s="741"/>
      <c r="K182" s="741"/>
      <c r="L182" s="741"/>
      <c r="M182" s="98"/>
      <c r="N182" s="98"/>
      <c r="O182" s="98"/>
      <c r="P182" s="98"/>
      <c r="Q182" s="98"/>
      <c r="R182" s="98"/>
      <c r="S182" s="98"/>
      <c r="T182" s="98"/>
    </row>
    <row r="183" spans="1:20">
      <c r="A183" s="741" t="s">
        <v>136</v>
      </c>
      <c r="B183" s="741"/>
      <c r="C183" s="741"/>
      <c r="D183" s="741"/>
      <c r="E183" s="741"/>
      <c r="F183" s="741"/>
      <c r="G183" s="741"/>
      <c r="H183" s="741"/>
      <c r="I183" s="741"/>
      <c r="J183" s="741"/>
      <c r="K183" s="741"/>
      <c r="L183" s="741"/>
      <c r="M183" s="98"/>
      <c r="N183" s="98"/>
      <c r="O183" s="98"/>
      <c r="P183" s="98"/>
      <c r="Q183" s="98"/>
      <c r="R183" s="98"/>
      <c r="S183" s="98"/>
      <c r="T183" s="98"/>
    </row>
    <row r="184" spans="1:20">
      <c r="A184" s="747" t="s">
        <v>190</v>
      </c>
      <c r="B184" s="747"/>
      <c r="C184" s="747"/>
      <c r="D184" s="747"/>
      <c r="E184" s="747"/>
      <c r="F184" s="747"/>
      <c r="G184" s="747"/>
      <c r="H184" s="747"/>
      <c r="I184" s="747"/>
      <c r="J184" s="747"/>
      <c r="K184" s="747"/>
      <c r="L184" s="747"/>
      <c r="M184" s="98"/>
      <c r="N184" s="98"/>
      <c r="O184" s="98"/>
      <c r="P184" s="98"/>
      <c r="Q184" s="98"/>
      <c r="R184" s="98"/>
      <c r="S184" s="98"/>
      <c r="T184" s="98"/>
    </row>
    <row r="185" spans="1:20">
      <c r="A185" s="740" t="s">
        <v>1</v>
      </c>
      <c r="B185" s="740"/>
      <c r="C185" s="740"/>
      <c r="D185" s="740"/>
      <c r="E185" s="740"/>
      <c r="F185" s="740"/>
      <c r="G185" s="740"/>
      <c r="H185" s="740"/>
      <c r="I185" s="740"/>
      <c r="J185" s="740"/>
      <c r="K185" s="740"/>
      <c r="L185" s="740"/>
      <c r="M185" s="98"/>
      <c r="N185" s="98"/>
      <c r="O185" s="98"/>
      <c r="P185" s="98"/>
      <c r="Q185" s="98"/>
      <c r="R185" s="98"/>
      <c r="S185" s="98"/>
      <c r="T185" s="98"/>
    </row>
    <row r="186" spans="1:20" ht="31.5" customHeight="1">
      <c r="A186" s="337" t="s">
        <v>44</v>
      </c>
      <c r="B186" s="338" t="s">
        <v>69</v>
      </c>
      <c r="C186" s="339" t="s">
        <v>92</v>
      </c>
      <c r="D186" s="338" t="s">
        <v>70</v>
      </c>
      <c r="E186" s="340" t="s">
        <v>5</v>
      </c>
      <c r="F186" s="338" t="s">
        <v>6</v>
      </c>
      <c r="G186" s="341" t="s">
        <v>93</v>
      </c>
      <c r="H186" s="338" t="s">
        <v>7</v>
      </c>
      <c r="I186" s="338" t="s">
        <v>8</v>
      </c>
      <c r="J186" s="338" t="s">
        <v>9</v>
      </c>
      <c r="K186" s="156" t="s">
        <v>188</v>
      </c>
      <c r="L186" s="156" t="s">
        <v>189</v>
      </c>
      <c r="M186" s="98"/>
      <c r="N186" s="98"/>
      <c r="O186" s="98"/>
      <c r="P186" s="98"/>
      <c r="Q186" s="98"/>
      <c r="R186" s="98"/>
      <c r="S186" s="98"/>
      <c r="T186" s="98"/>
    </row>
    <row r="187" spans="1:20">
      <c r="A187" s="236" t="s">
        <v>311</v>
      </c>
      <c r="B187" s="237">
        <v>200000</v>
      </c>
      <c r="C187" s="237">
        <v>46325.716976000003</v>
      </c>
      <c r="D187" s="237">
        <v>246325.716976</v>
      </c>
      <c r="E187" s="237">
        <v>0</v>
      </c>
      <c r="F187" s="238">
        <v>246325.716976</v>
      </c>
      <c r="G187" s="237">
        <v>174822.68298499999</v>
      </c>
      <c r="H187" s="247">
        <v>70.972160410694471</v>
      </c>
      <c r="I187" s="237">
        <v>10097.486434</v>
      </c>
      <c r="J187" s="239">
        <v>4.0992416699161858</v>
      </c>
      <c r="K187" s="479">
        <v>164725.196551</v>
      </c>
      <c r="L187" s="247">
        <v>66.872918740778303</v>
      </c>
      <c r="M187" s="98"/>
      <c r="N187" s="98"/>
      <c r="O187" s="98"/>
      <c r="P187" s="98"/>
      <c r="Q187" s="98"/>
      <c r="R187" s="98"/>
      <c r="S187" s="98"/>
      <c r="T187" s="98"/>
    </row>
    <row r="188" spans="1:20">
      <c r="A188" s="240" t="s">
        <v>312</v>
      </c>
      <c r="B188" s="241">
        <v>3051602.7539730002</v>
      </c>
      <c r="C188" s="241">
        <v>-1753066.495383</v>
      </c>
      <c r="D188" s="241">
        <v>1298536.2585900002</v>
      </c>
      <c r="E188" s="241">
        <v>0</v>
      </c>
      <c r="F188" s="242">
        <v>1298536.2585900002</v>
      </c>
      <c r="G188" s="241">
        <v>1168709.9369059999</v>
      </c>
      <c r="H188" s="248">
        <v>90.00210268868652</v>
      </c>
      <c r="I188" s="241">
        <v>944550.59698899998</v>
      </c>
      <c r="J188" s="243">
        <v>72.739639786002485</v>
      </c>
      <c r="K188" s="464">
        <v>224159.33991699992</v>
      </c>
      <c r="L188" s="248">
        <v>17.262462902684028</v>
      </c>
      <c r="M188" s="98"/>
      <c r="N188" s="98"/>
      <c r="O188" s="98"/>
      <c r="P188" s="98"/>
      <c r="Q188" s="98"/>
      <c r="R188" s="98"/>
      <c r="S188" s="98"/>
      <c r="T188" s="98"/>
    </row>
    <row r="189" spans="1:20">
      <c r="A189" s="240" t="s">
        <v>313</v>
      </c>
      <c r="B189" s="241">
        <v>0</v>
      </c>
      <c r="C189" s="241">
        <v>0</v>
      </c>
      <c r="D189" s="241">
        <v>0</v>
      </c>
      <c r="E189" s="241">
        <v>0</v>
      </c>
      <c r="F189" s="242">
        <v>0</v>
      </c>
      <c r="G189" s="241">
        <v>0</v>
      </c>
      <c r="H189" s="248">
        <v>0</v>
      </c>
      <c r="I189" s="241">
        <v>0</v>
      </c>
      <c r="J189" s="243">
        <v>0</v>
      </c>
      <c r="K189" s="464">
        <v>0</v>
      </c>
      <c r="L189" s="248">
        <v>0</v>
      </c>
      <c r="M189" s="98"/>
      <c r="N189" s="98"/>
      <c r="O189" s="98"/>
      <c r="P189" s="98"/>
      <c r="Q189" s="98"/>
      <c r="R189" s="98"/>
      <c r="S189" s="98"/>
      <c r="T189" s="98"/>
    </row>
    <row r="190" spans="1:20">
      <c r="A190" s="240" t="s">
        <v>314</v>
      </c>
      <c r="B190" s="241">
        <v>0</v>
      </c>
      <c r="C190" s="241">
        <v>0</v>
      </c>
      <c r="D190" s="241">
        <v>0</v>
      </c>
      <c r="E190" s="241">
        <v>0</v>
      </c>
      <c r="F190" s="242">
        <v>0</v>
      </c>
      <c r="G190" s="241">
        <v>0</v>
      </c>
      <c r="H190" s="248">
        <v>0</v>
      </c>
      <c r="I190" s="241">
        <v>0</v>
      </c>
      <c r="J190" s="243">
        <v>0</v>
      </c>
      <c r="K190" s="464">
        <v>0</v>
      </c>
      <c r="L190" s="248">
        <v>0</v>
      </c>
      <c r="M190" s="98"/>
      <c r="N190" s="98"/>
      <c r="O190" s="98"/>
      <c r="P190" s="98"/>
      <c r="Q190" s="98"/>
      <c r="R190" s="98"/>
      <c r="S190" s="98"/>
      <c r="T190" s="98"/>
    </row>
    <row r="191" spans="1:20">
      <c r="A191" s="240" t="s">
        <v>315</v>
      </c>
      <c r="B191" s="241">
        <v>393.59399999999999</v>
      </c>
      <c r="C191" s="241">
        <v>0</v>
      </c>
      <c r="D191" s="241">
        <v>393.59399999999999</v>
      </c>
      <c r="E191" s="241">
        <v>0</v>
      </c>
      <c r="F191" s="242">
        <v>393.59399999999999</v>
      </c>
      <c r="G191" s="241">
        <v>328.56152900000001</v>
      </c>
      <c r="H191" s="248">
        <v>83.47727074091577</v>
      </c>
      <c r="I191" s="241">
        <v>165.630889</v>
      </c>
      <c r="J191" s="243">
        <v>42.081660035468019</v>
      </c>
      <c r="K191" s="464">
        <v>162.93064000000001</v>
      </c>
      <c r="L191" s="248">
        <v>41.395610705447751</v>
      </c>
      <c r="M191" s="98"/>
      <c r="N191" s="98"/>
      <c r="O191" s="98"/>
      <c r="P191" s="98"/>
      <c r="Q191" s="98"/>
      <c r="R191" s="98"/>
      <c r="S191" s="98"/>
      <c r="T191" s="98"/>
    </row>
    <row r="192" spans="1:20">
      <c r="A192" s="240" t="s">
        <v>327</v>
      </c>
      <c r="B192" s="241">
        <v>0</v>
      </c>
      <c r="C192" s="241">
        <v>35683.121885</v>
      </c>
      <c r="D192" s="241">
        <v>35683.121885</v>
      </c>
      <c r="E192" s="241">
        <v>0</v>
      </c>
      <c r="F192" s="242">
        <v>35683.121885</v>
      </c>
      <c r="G192" s="241">
        <v>33100.241714000003</v>
      </c>
      <c r="H192" s="248">
        <v>92.761619402797393</v>
      </c>
      <c r="I192" s="241">
        <v>26280.392483</v>
      </c>
      <c r="J192" s="243">
        <v>73.649364446577209</v>
      </c>
      <c r="K192" s="464">
        <v>6819.8492310000038</v>
      </c>
      <c r="L192" s="248">
        <v>19.112254956220191</v>
      </c>
      <c r="M192" s="98"/>
      <c r="N192" s="98"/>
      <c r="O192" s="98"/>
      <c r="P192" s="98"/>
      <c r="Q192" s="98"/>
      <c r="R192" s="98"/>
      <c r="S192" s="98"/>
      <c r="T192" s="98"/>
    </row>
    <row r="193" spans="1:20">
      <c r="A193" s="240" t="s">
        <v>317</v>
      </c>
      <c r="B193" s="241">
        <v>12277.741</v>
      </c>
      <c r="C193" s="241">
        <v>-4898.0019990000001</v>
      </c>
      <c r="D193" s="241">
        <v>7379.7390009999999</v>
      </c>
      <c r="E193" s="244">
        <v>0</v>
      </c>
      <c r="F193" s="242">
        <v>7379.7390009999999</v>
      </c>
      <c r="G193" s="244">
        <v>7140.9425579999997</v>
      </c>
      <c r="H193" s="248">
        <v>96.764161402352556</v>
      </c>
      <c r="I193" s="244">
        <v>7067.7603799999997</v>
      </c>
      <c r="J193" s="243">
        <v>95.772497903276459</v>
      </c>
      <c r="K193" s="464">
        <v>73.182178000000022</v>
      </c>
      <c r="L193" s="248">
        <v>0.99166349907609719</v>
      </c>
      <c r="M193" s="98"/>
      <c r="N193" s="98"/>
      <c r="O193" s="98"/>
      <c r="P193" s="98"/>
      <c r="Q193" s="98"/>
      <c r="R193" s="98"/>
      <c r="S193" s="98"/>
      <c r="T193" s="98"/>
    </row>
    <row r="194" spans="1:20">
      <c r="A194" s="342" t="s">
        <v>134</v>
      </c>
      <c r="B194" s="343">
        <v>3264274.0889730002</v>
      </c>
      <c r="C194" s="343">
        <v>-1675955.6585210001</v>
      </c>
      <c r="D194" s="343">
        <v>1588318.4304520003</v>
      </c>
      <c r="E194" s="343">
        <v>0</v>
      </c>
      <c r="F194" s="343">
        <v>1588318.4304520003</v>
      </c>
      <c r="G194" s="343">
        <v>1384102.3656920001</v>
      </c>
      <c r="H194" s="344">
        <v>87.142624498672788</v>
      </c>
      <c r="I194" s="343">
        <v>988161.8671749999</v>
      </c>
      <c r="J194" s="344">
        <v>62.214342428412849</v>
      </c>
      <c r="K194" s="343">
        <v>395940.49851700023</v>
      </c>
      <c r="L194" s="344">
        <v>24.92828207025995</v>
      </c>
      <c r="M194" s="98"/>
      <c r="N194" s="98"/>
      <c r="O194" s="98"/>
      <c r="P194" s="98"/>
      <c r="Q194" s="98"/>
      <c r="R194" s="98"/>
      <c r="S194" s="98"/>
      <c r="T194" s="98"/>
    </row>
    <row r="195" spans="1:20" ht="16.5" customHeight="1">
      <c r="A195" s="734" t="s">
        <v>197</v>
      </c>
      <c r="B195" s="734"/>
      <c r="C195" s="734"/>
      <c r="D195" s="734"/>
      <c r="E195" s="734"/>
      <c r="F195" s="734"/>
      <c r="G195" s="734"/>
      <c r="H195" s="734"/>
      <c r="I195" s="734"/>
      <c r="J195" s="734"/>
      <c r="K195" s="734"/>
      <c r="L195" s="734"/>
      <c r="M195" s="98"/>
      <c r="N195" s="98"/>
      <c r="O195" s="98"/>
      <c r="P195" s="98"/>
      <c r="Q195" s="98"/>
      <c r="R195" s="98"/>
      <c r="S195" s="98"/>
      <c r="T195" s="98"/>
    </row>
    <row r="196" spans="1:20">
      <c r="A196" s="760" t="s">
        <v>183</v>
      </c>
      <c r="B196" s="760"/>
      <c r="C196" s="760"/>
      <c r="D196" s="760"/>
      <c r="E196" s="760"/>
      <c r="F196" s="760"/>
      <c r="G196" s="760"/>
      <c r="H196" s="760"/>
      <c r="I196" s="760"/>
      <c r="J196" s="760"/>
      <c r="K196" s="11"/>
      <c r="L196" s="95"/>
      <c r="M196" s="98"/>
      <c r="N196" s="98"/>
      <c r="O196" s="98"/>
      <c r="P196" s="98"/>
      <c r="Q196" s="98"/>
      <c r="R196" s="98"/>
      <c r="S196" s="98"/>
      <c r="T196" s="98"/>
    </row>
    <row r="197" spans="1:20">
      <c r="A197" s="249"/>
      <c r="B197" s="249"/>
      <c r="C197" s="249"/>
      <c r="D197" s="249"/>
      <c r="E197" s="249"/>
      <c r="F197" s="249"/>
      <c r="G197" s="249"/>
      <c r="H197" s="249"/>
      <c r="I197" s="249"/>
      <c r="J197" s="249"/>
      <c r="K197" s="11"/>
      <c r="L197" s="95"/>
      <c r="M197" s="98"/>
      <c r="N197" s="98"/>
      <c r="O197" s="98"/>
      <c r="P197" s="98"/>
      <c r="Q197" s="98"/>
      <c r="R197" s="98"/>
      <c r="S197" s="98"/>
      <c r="T197" s="98"/>
    </row>
    <row r="198" spans="1:20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11"/>
      <c r="L198" s="95"/>
      <c r="M198" s="98"/>
      <c r="N198" s="98"/>
      <c r="O198" s="98"/>
      <c r="P198" s="98"/>
      <c r="Q198" s="98"/>
      <c r="R198" s="98"/>
      <c r="S198" s="98"/>
      <c r="T198" s="98"/>
    </row>
    <row r="199" spans="1:20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11"/>
      <c r="L199" s="95"/>
      <c r="M199" s="98"/>
      <c r="N199" s="98"/>
      <c r="O199" s="98"/>
      <c r="P199" s="98"/>
      <c r="Q199" s="98"/>
      <c r="R199" s="98"/>
      <c r="S199" s="98"/>
      <c r="T199" s="98"/>
    </row>
    <row r="200" spans="1:20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11"/>
      <c r="L200" s="95"/>
      <c r="M200" s="98"/>
      <c r="N200" s="98"/>
      <c r="O200" s="98"/>
      <c r="P200" s="98"/>
      <c r="Q200" s="98"/>
      <c r="R200" s="98"/>
      <c r="S200" s="98"/>
      <c r="T200" s="98"/>
    </row>
    <row r="201" spans="1:20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11"/>
      <c r="L201" s="95"/>
      <c r="M201" s="98"/>
      <c r="N201" s="98"/>
      <c r="O201" s="98"/>
      <c r="P201" s="98"/>
      <c r="Q201" s="98"/>
      <c r="R201" s="98"/>
      <c r="S201" s="98"/>
      <c r="T201" s="98"/>
    </row>
    <row r="202" spans="1:20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11"/>
      <c r="L202" s="95"/>
      <c r="M202" s="98"/>
      <c r="N202" s="98"/>
      <c r="O202" s="98"/>
      <c r="P202" s="98"/>
      <c r="Q202" s="98"/>
      <c r="R202" s="98"/>
      <c r="S202" s="98"/>
      <c r="T202" s="98"/>
    </row>
    <row r="203" spans="1:20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11"/>
      <c r="L203" s="95"/>
      <c r="M203" s="98"/>
      <c r="N203" s="98"/>
      <c r="O203" s="98"/>
      <c r="P203" s="98"/>
      <c r="Q203" s="98"/>
      <c r="R203" s="98"/>
      <c r="S203" s="98"/>
      <c r="T203" s="98"/>
    </row>
    <row r="204" spans="1:20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11"/>
      <c r="L204" s="95"/>
      <c r="M204" s="98"/>
      <c r="N204" s="98"/>
      <c r="O204" s="98"/>
      <c r="P204" s="98"/>
      <c r="Q204" s="98"/>
      <c r="R204" s="98"/>
      <c r="S204" s="98"/>
      <c r="T204" s="98"/>
    </row>
    <row r="205" spans="1:20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11"/>
      <c r="L205" s="95"/>
      <c r="M205" s="98"/>
      <c r="N205" s="98"/>
      <c r="O205" s="98"/>
      <c r="P205" s="98"/>
      <c r="Q205" s="98"/>
      <c r="R205" s="98"/>
      <c r="S205" s="98"/>
      <c r="T205" s="98"/>
    </row>
    <row r="206" spans="1:20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11"/>
      <c r="L206" s="95"/>
      <c r="M206" s="98"/>
      <c r="N206" s="98"/>
      <c r="O206" s="98"/>
      <c r="P206" s="98"/>
      <c r="Q206" s="98"/>
      <c r="R206" s="98"/>
      <c r="S206" s="98"/>
      <c r="T206" s="98"/>
    </row>
    <row r="207" spans="1:20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11"/>
      <c r="L207" s="95"/>
      <c r="M207" s="98"/>
      <c r="N207" s="98"/>
      <c r="O207" s="98"/>
      <c r="P207" s="98"/>
      <c r="Q207" s="98"/>
      <c r="R207" s="98"/>
      <c r="S207" s="98"/>
      <c r="T207" s="98"/>
    </row>
    <row r="208" spans="1:20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L208" s="15"/>
      <c r="M208" s="98"/>
      <c r="N208" s="98"/>
      <c r="O208" s="98"/>
      <c r="P208" s="98"/>
      <c r="Q208" s="98"/>
      <c r="R208" s="98"/>
      <c r="S208" s="98"/>
      <c r="T208" s="98"/>
    </row>
    <row r="209" spans="1:20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L209" s="15"/>
      <c r="M209" s="98"/>
      <c r="N209" s="98"/>
      <c r="O209" s="98"/>
      <c r="P209" s="98"/>
      <c r="Q209" s="98"/>
      <c r="R209" s="98"/>
      <c r="S209" s="98"/>
      <c r="T209" s="98"/>
    </row>
    <row r="210" spans="1:20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L210" s="15"/>
      <c r="M210" s="98"/>
      <c r="N210" s="98"/>
      <c r="O210" s="98"/>
      <c r="P210" s="98"/>
      <c r="Q210" s="98"/>
      <c r="R210" s="98"/>
      <c r="S210" s="98"/>
      <c r="T210" s="98"/>
    </row>
    <row r="211" spans="1:20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L211" s="15"/>
      <c r="M211" s="98"/>
      <c r="N211" s="98"/>
      <c r="O211" s="98"/>
      <c r="P211" s="98"/>
      <c r="Q211" s="98"/>
      <c r="R211" s="98"/>
      <c r="S211" s="98"/>
      <c r="T211" s="98"/>
    </row>
    <row r="212" spans="1:20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L212" s="15"/>
      <c r="M212" s="98"/>
      <c r="N212" s="98"/>
      <c r="O212" s="98"/>
      <c r="P212" s="98"/>
      <c r="Q212" s="98"/>
      <c r="R212" s="98"/>
      <c r="S212" s="98"/>
      <c r="T212" s="98"/>
    </row>
    <row r="213" spans="1:20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M213" s="98"/>
      <c r="N213" s="98"/>
      <c r="O213" s="98"/>
      <c r="P213" s="98"/>
      <c r="Q213" s="98"/>
      <c r="R213" s="98"/>
      <c r="S213" s="98"/>
      <c r="T213" s="98"/>
    </row>
    <row r="214" spans="1:20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M214" s="98"/>
      <c r="N214" s="98"/>
      <c r="O214" s="98"/>
      <c r="P214" s="98"/>
      <c r="Q214" s="98"/>
      <c r="R214" s="98"/>
      <c r="S214" s="98"/>
      <c r="T214" s="98"/>
    </row>
    <row r="215" spans="1:20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M215" s="92"/>
      <c r="N215" s="92"/>
      <c r="O215" s="92"/>
      <c r="P215" s="92"/>
      <c r="Q215" s="92"/>
      <c r="R215" s="92"/>
      <c r="S215" s="92"/>
      <c r="T215" s="92"/>
    </row>
    <row r="216" spans="1:20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M216" s="92"/>
      <c r="N216" s="92"/>
      <c r="O216" s="92"/>
      <c r="P216" s="92"/>
      <c r="Q216" s="92"/>
      <c r="R216" s="92"/>
      <c r="S216" s="92"/>
      <c r="T216" s="92"/>
    </row>
    <row r="217" spans="1:20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M217" s="92"/>
      <c r="N217" s="92"/>
      <c r="O217" s="92"/>
      <c r="P217" s="92"/>
      <c r="Q217" s="92"/>
      <c r="R217" s="92"/>
      <c r="S217" s="92"/>
      <c r="T217" s="92"/>
    </row>
    <row r="218" spans="1:20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M218" s="92"/>
      <c r="N218" s="92"/>
      <c r="O218" s="92"/>
      <c r="P218" s="92"/>
      <c r="Q218" s="92"/>
      <c r="R218" s="92"/>
      <c r="S218" s="92"/>
      <c r="T218" s="92"/>
    </row>
    <row r="219" spans="1:20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M219" s="92"/>
      <c r="N219" s="92"/>
      <c r="O219" s="92"/>
      <c r="P219" s="92"/>
      <c r="Q219" s="92"/>
      <c r="R219" s="92"/>
      <c r="S219" s="92"/>
      <c r="T219" s="92"/>
    </row>
    <row r="220" spans="1:20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M220" s="92"/>
      <c r="N220" s="92"/>
      <c r="O220" s="92"/>
      <c r="P220" s="92"/>
      <c r="Q220" s="92"/>
      <c r="R220" s="92"/>
      <c r="S220" s="92"/>
      <c r="T220" s="92"/>
    </row>
    <row r="221" spans="1:20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M221" s="92"/>
      <c r="N221" s="92"/>
      <c r="O221" s="92"/>
      <c r="P221" s="92"/>
      <c r="Q221" s="92"/>
      <c r="R221" s="92"/>
      <c r="S221" s="92"/>
      <c r="T221" s="92"/>
    </row>
    <row r="222" spans="1:20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M222" s="92"/>
      <c r="N222" s="92"/>
      <c r="O222" s="92"/>
      <c r="P222" s="92"/>
      <c r="Q222" s="92"/>
      <c r="R222" s="92"/>
      <c r="S222" s="92"/>
      <c r="T222" s="92"/>
    </row>
    <row r="223" spans="1:20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M223" s="92"/>
      <c r="N223" s="92"/>
      <c r="O223" s="92"/>
      <c r="P223" s="92"/>
      <c r="Q223" s="92"/>
      <c r="R223" s="92"/>
      <c r="S223" s="92"/>
      <c r="T223" s="92"/>
    </row>
    <row r="224" spans="1:20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M224" s="92"/>
      <c r="N224" s="92"/>
      <c r="O224" s="92"/>
      <c r="P224" s="92"/>
      <c r="Q224" s="92"/>
      <c r="R224" s="92"/>
      <c r="S224" s="92"/>
      <c r="T224" s="92"/>
    </row>
    <row r="225" spans="1:20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M225" s="92"/>
      <c r="N225" s="92"/>
      <c r="O225" s="92"/>
      <c r="P225" s="92"/>
      <c r="Q225" s="92"/>
      <c r="R225" s="92"/>
      <c r="S225" s="92"/>
      <c r="T225" s="92"/>
    </row>
    <row r="226" spans="1:20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M226" s="92"/>
      <c r="N226" s="92"/>
      <c r="O226" s="92"/>
      <c r="P226" s="92"/>
      <c r="Q226" s="92"/>
      <c r="R226" s="92"/>
      <c r="S226" s="92"/>
      <c r="T226" s="92"/>
    </row>
    <row r="227" spans="1:20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M227" s="92"/>
      <c r="N227" s="92"/>
      <c r="O227" s="92"/>
      <c r="P227" s="92"/>
      <c r="Q227" s="92"/>
      <c r="R227" s="92"/>
      <c r="S227" s="92"/>
      <c r="T227" s="92"/>
    </row>
    <row r="228" spans="1:20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M228" s="92"/>
      <c r="N228" s="92"/>
      <c r="O228" s="92"/>
      <c r="P228" s="92"/>
      <c r="Q228" s="92"/>
      <c r="R228" s="92"/>
      <c r="S228" s="92"/>
      <c r="T228" s="92"/>
    </row>
    <row r="229" spans="1:20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M229" s="92"/>
      <c r="N229" s="92"/>
      <c r="O229" s="92"/>
      <c r="P229" s="92"/>
      <c r="Q229" s="92"/>
      <c r="R229" s="92"/>
      <c r="S229" s="92"/>
      <c r="T229" s="92"/>
    </row>
    <row r="230" spans="1:20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M230" s="92"/>
      <c r="N230" s="92"/>
      <c r="O230" s="92"/>
      <c r="P230" s="92"/>
      <c r="Q230" s="92"/>
      <c r="R230" s="92"/>
      <c r="S230" s="92"/>
      <c r="T230" s="92"/>
    </row>
    <row r="231" spans="1:20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M231" s="92"/>
      <c r="N231" s="92"/>
      <c r="O231" s="92"/>
      <c r="P231" s="92"/>
      <c r="Q231" s="92"/>
      <c r="R231" s="92"/>
      <c r="S231" s="92"/>
      <c r="T231" s="92"/>
    </row>
    <row r="232" spans="1:20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M232" s="92"/>
      <c r="N232" s="92"/>
      <c r="O232" s="92"/>
      <c r="P232" s="92"/>
      <c r="Q232" s="92"/>
      <c r="R232" s="92"/>
      <c r="S232" s="92"/>
      <c r="T232" s="92"/>
    </row>
    <row r="233" spans="1:20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M233" s="92"/>
      <c r="N233" s="92"/>
      <c r="O233" s="92"/>
      <c r="P233" s="92"/>
      <c r="Q233" s="92"/>
      <c r="R233" s="92"/>
      <c r="S233" s="92"/>
      <c r="T233" s="92"/>
    </row>
    <row r="234" spans="1:20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M234" s="92"/>
      <c r="N234" s="92"/>
      <c r="O234" s="92"/>
      <c r="P234" s="92"/>
      <c r="Q234" s="92"/>
      <c r="R234" s="92"/>
      <c r="S234" s="92"/>
      <c r="T234" s="92"/>
    </row>
    <row r="235" spans="1:20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M235" s="92"/>
      <c r="N235" s="92"/>
      <c r="O235" s="92"/>
      <c r="P235" s="92"/>
      <c r="Q235" s="92"/>
      <c r="R235" s="92"/>
      <c r="S235" s="92"/>
      <c r="T235" s="92"/>
    </row>
    <row r="236" spans="1:20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M236" s="92"/>
      <c r="N236" s="92"/>
      <c r="O236" s="92"/>
      <c r="P236" s="92"/>
      <c r="Q236" s="92"/>
      <c r="R236" s="92"/>
      <c r="S236" s="92"/>
      <c r="T236" s="92"/>
    </row>
    <row r="237" spans="1:20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M237" s="92"/>
      <c r="N237" s="92"/>
      <c r="O237" s="92"/>
      <c r="P237" s="92"/>
      <c r="Q237" s="92"/>
      <c r="R237" s="92"/>
      <c r="S237" s="92"/>
      <c r="T237" s="92"/>
    </row>
    <row r="238" spans="1:20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M238" s="92"/>
      <c r="N238" s="92"/>
      <c r="O238" s="92"/>
      <c r="P238" s="92"/>
      <c r="Q238" s="92"/>
      <c r="R238" s="92"/>
      <c r="S238" s="92"/>
      <c r="T238" s="92"/>
    </row>
    <row r="239" spans="1:20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M239" s="92"/>
      <c r="N239" s="92"/>
      <c r="O239" s="92"/>
      <c r="P239" s="92"/>
      <c r="Q239" s="92"/>
      <c r="R239" s="92"/>
      <c r="S239" s="92"/>
      <c r="T239" s="92"/>
    </row>
    <row r="240" spans="1:20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M240" s="92"/>
      <c r="N240" s="92"/>
      <c r="O240" s="92"/>
      <c r="P240" s="92"/>
      <c r="Q240" s="92"/>
      <c r="R240" s="92"/>
      <c r="S240" s="92"/>
      <c r="T240" s="92"/>
    </row>
    <row r="241" spans="1:20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M241" s="92"/>
      <c r="N241" s="92"/>
      <c r="O241" s="92"/>
      <c r="P241" s="92"/>
      <c r="Q241" s="92"/>
      <c r="R241" s="92"/>
      <c r="S241" s="92"/>
      <c r="T241" s="92"/>
    </row>
    <row r="242" spans="1:20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M242" s="92"/>
      <c r="N242" s="92"/>
      <c r="O242" s="92"/>
      <c r="P242" s="92"/>
      <c r="Q242" s="92"/>
      <c r="R242" s="92"/>
      <c r="S242" s="92"/>
      <c r="T242" s="92"/>
    </row>
    <row r="243" spans="1:20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M243" s="92"/>
      <c r="N243" s="92"/>
      <c r="O243" s="92"/>
      <c r="P243" s="92"/>
      <c r="Q243" s="92"/>
      <c r="R243" s="92"/>
      <c r="S243" s="92"/>
      <c r="T243" s="92"/>
    </row>
    <row r="244" spans="1:20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M244" s="92"/>
      <c r="N244" s="92"/>
      <c r="O244" s="92"/>
      <c r="P244" s="92"/>
      <c r="Q244" s="92"/>
      <c r="R244" s="92"/>
      <c r="S244" s="92"/>
      <c r="T244" s="92"/>
    </row>
    <row r="245" spans="1:20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M245" s="92"/>
      <c r="N245" s="92"/>
      <c r="O245" s="92"/>
      <c r="P245" s="92"/>
      <c r="Q245" s="92"/>
      <c r="R245" s="92"/>
      <c r="S245" s="92"/>
      <c r="T245" s="92"/>
    </row>
    <row r="246" spans="1:20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M246" s="92"/>
      <c r="N246" s="92"/>
      <c r="O246" s="92"/>
      <c r="P246" s="92"/>
      <c r="Q246" s="92"/>
      <c r="R246" s="92"/>
      <c r="S246" s="92"/>
      <c r="T246" s="92"/>
    </row>
    <row r="247" spans="1:20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M247" s="92"/>
      <c r="N247" s="92"/>
      <c r="O247" s="92"/>
      <c r="P247" s="92"/>
      <c r="Q247" s="92"/>
      <c r="R247" s="92"/>
      <c r="S247" s="92"/>
      <c r="T247" s="92"/>
    </row>
    <row r="248" spans="1:20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M248" s="92"/>
      <c r="N248" s="92"/>
      <c r="O248" s="92"/>
      <c r="P248" s="92"/>
      <c r="Q248" s="92"/>
      <c r="R248" s="92"/>
      <c r="S248" s="92"/>
      <c r="T248" s="92"/>
    </row>
    <row r="249" spans="1:20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M249" s="92"/>
      <c r="N249" s="92"/>
      <c r="O249" s="92"/>
      <c r="P249" s="92"/>
      <c r="Q249" s="92"/>
      <c r="R249" s="92"/>
      <c r="S249" s="92"/>
      <c r="T249" s="92"/>
    </row>
    <row r="250" spans="1:20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M250" s="92"/>
      <c r="N250" s="92"/>
      <c r="O250" s="92"/>
      <c r="P250" s="92"/>
      <c r="Q250" s="92"/>
      <c r="R250" s="92"/>
      <c r="S250" s="92"/>
      <c r="T250" s="92"/>
    </row>
    <row r="251" spans="1:20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M251" s="92"/>
      <c r="N251" s="92"/>
      <c r="O251" s="92"/>
      <c r="P251" s="92"/>
      <c r="Q251" s="92"/>
      <c r="R251" s="92"/>
      <c r="S251" s="92"/>
      <c r="T251" s="92"/>
    </row>
    <row r="252" spans="1:20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M252" s="92"/>
      <c r="N252" s="92"/>
      <c r="O252" s="92"/>
      <c r="P252" s="92"/>
      <c r="Q252" s="92"/>
      <c r="R252" s="92"/>
      <c r="S252" s="92"/>
      <c r="T252" s="92"/>
    </row>
    <row r="253" spans="1:20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M253" s="92"/>
      <c r="N253" s="92"/>
      <c r="O253" s="92"/>
      <c r="P253" s="92"/>
      <c r="Q253" s="92"/>
      <c r="R253" s="92"/>
      <c r="S253" s="92"/>
      <c r="T253" s="92"/>
    </row>
    <row r="254" spans="1:20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M254" s="92"/>
      <c r="N254" s="92"/>
      <c r="O254" s="92"/>
      <c r="P254" s="92"/>
      <c r="Q254" s="92"/>
      <c r="R254" s="92"/>
      <c r="S254" s="92"/>
      <c r="T254" s="92"/>
    </row>
    <row r="255" spans="1:20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M255" s="92"/>
      <c r="N255" s="92"/>
      <c r="O255" s="92"/>
      <c r="P255" s="92"/>
      <c r="Q255" s="92"/>
      <c r="R255" s="92"/>
      <c r="S255" s="92"/>
      <c r="T255" s="92"/>
    </row>
    <row r="256" spans="1:20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M256" s="92"/>
      <c r="N256" s="92"/>
      <c r="O256" s="92"/>
      <c r="P256" s="92"/>
      <c r="Q256" s="92"/>
      <c r="R256" s="92"/>
      <c r="S256" s="92"/>
      <c r="T256" s="92"/>
    </row>
    <row r="257" spans="1:20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M257" s="92"/>
      <c r="N257" s="92"/>
      <c r="O257" s="92"/>
      <c r="P257" s="92"/>
      <c r="Q257" s="92"/>
      <c r="R257" s="92"/>
      <c r="S257" s="92"/>
      <c r="T257" s="92"/>
    </row>
    <row r="258" spans="1:20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M258" s="92"/>
      <c r="N258" s="92"/>
      <c r="O258" s="92"/>
      <c r="P258" s="92"/>
      <c r="Q258" s="92"/>
      <c r="R258" s="92"/>
      <c r="S258" s="92"/>
      <c r="T258" s="92"/>
    </row>
    <row r="259" spans="1:20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M259" s="92"/>
      <c r="N259" s="92"/>
      <c r="O259" s="92"/>
      <c r="P259" s="92"/>
      <c r="Q259" s="92"/>
      <c r="R259" s="92"/>
      <c r="S259" s="92"/>
      <c r="T259" s="92"/>
    </row>
    <row r="260" spans="1:20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M260" s="92"/>
      <c r="N260" s="92"/>
      <c r="O260" s="92"/>
      <c r="P260" s="92"/>
      <c r="Q260" s="92"/>
      <c r="R260" s="92"/>
      <c r="S260" s="92"/>
      <c r="T260" s="92"/>
    </row>
    <row r="261" spans="1:20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M261" s="92"/>
      <c r="N261" s="92"/>
      <c r="O261" s="92"/>
      <c r="P261" s="92"/>
      <c r="Q261" s="92"/>
      <c r="R261" s="92"/>
      <c r="S261" s="92"/>
      <c r="T261" s="92"/>
    </row>
    <row r="262" spans="1:20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M262" s="92"/>
      <c r="N262" s="92"/>
      <c r="O262" s="92"/>
      <c r="P262" s="92"/>
      <c r="Q262" s="92"/>
      <c r="R262" s="92"/>
      <c r="S262" s="92"/>
      <c r="T262" s="92"/>
    </row>
    <row r="263" spans="1:20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M263" s="92"/>
      <c r="N263" s="92"/>
      <c r="O263" s="92"/>
      <c r="P263" s="92"/>
      <c r="Q263" s="92"/>
      <c r="R263" s="92"/>
      <c r="S263" s="92"/>
      <c r="T263" s="92"/>
    </row>
    <row r="264" spans="1:20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M264" s="92"/>
      <c r="N264" s="92"/>
      <c r="O264" s="92"/>
      <c r="P264" s="92"/>
      <c r="Q264" s="92"/>
      <c r="R264" s="92"/>
      <c r="S264" s="92"/>
      <c r="T264" s="92"/>
    </row>
    <row r="265" spans="1:20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M265" s="92"/>
      <c r="N265" s="92"/>
      <c r="O265" s="92"/>
      <c r="P265" s="92"/>
      <c r="Q265" s="92"/>
      <c r="R265" s="92"/>
      <c r="S265" s="92"/>
      <c r="T265" s="92"/>
    </row>
    <row r="266" spans="1:20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M266" s="92"/>
      <c r="N266" s="92"/>
      <c r="O266" s="92"/>
      <c r="P266" s="92"/>
      <c r="Q266" s="92"/>
      <c r="R266" s="92"/>
      <c r="S266" s="92"/>
      <c r="T266" s="92"/>
    </row>
    <row r="267" spans="1:20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M267" s="92"/>
      <c r="N267" s="92"/>
      <c r="O267" s="92"/>
      <c r="P267" s="92"/>
      <c r="Q267" s="92"/>
      <c r="R267" s="92"/>
      <c r="S267" s="92"/>
      <c r="T267" s="92"/>
    </row>
    <row r="268" spans="1:20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M268" s="92"/>
      <c r="N268" s="92"/>
      <c r="O268" s="92"/>
      <c r="P268" s="92"/>
      <c r="Q268" s="92"/>
      <c r="R268" s="92"/>
      <c r="S268" s="92"/>
      <c r="T268" s="92"/>
    </row>
    <row r="269" spans="1:20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M269" s="92"/>
      <c r="N269" s="92"/>
      <c r="O269" s="92"/>
      <c r="P269" s="92"/>
      <c r="Q269" s="92"/>
      <c r="R269" s="92"/>
      <c r="S269" s="92"/>
      <c r="T269" s="92"/>
    </row>
    <row r="270" spans="1:20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M270" s="92"/>
      <c r="N270" s="92"/>
      <c r="O270" s="92"/>
      <c r="P270" s="92"/>
      <c r="Q270" s="92"/>
      <c r="R270" s="92"/>
      <c r="S270" s="92"/>
      <c r="T270" s="92"/>
    </row>
    <row r="271" spans="1:20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M271" s="92"/>
      <c r="N271" s="92"/>
      <c r="O271" s="92"/>
      <c r="P271" s="92"/>
      <c r="Q271" s="92"/>
      <c r="R271" s="92"/>
      <c r="S271" s="92"/>
      <c r="T271" s="92"/>
    </row>
    <row r="272" spans="1:20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M272" s="92"/>
      <c r="N272" s="92"/>
      <c r="O272" s="92"/>
      <c r="P272" s="92"/>
      <c r="Q272" s="92"/>
      <c r="R272" s="92"/>
      <c r="S272" s="92"/>
      <c r="T272" s="92"/>
    </row>
    <row r="273" spans="1:20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M273" s="92"/>
      <c r="N273" s="92"/>
      <c r="O273" s="92"/>
      <c r="P273" s="92"/>
      <c r="Q273" s="92"/>
      <c r="R273" s="92"/>
      <c r="S273" s="92"/>
      <c r="T273" s="92"/>
    </row>
    <row r="274" spans="1:20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M274" s="92"/>
      <c r="N274" s="92"/>
      <c r="O274" s="92"/>
      <c r="P274" s="92"/>
      <c r="Q274" s="92"/>
      <c r="R274" s="92"/>
      <c r="S274" s="92"/>
      <c r="T274" s="92"/>
    </row>
    <row r="275" spans="1:20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M275" s="92"/>
      <c r="N275" s="92"/>
      <c r="O275" s="92"/>
      <c r="P275" s="92"/>
      <c r="Q275" s="92"/>
      <c r="R275" s="92"/>
      <c r="S275" s="92"/>
      <c r="T275" s="92"/>
    </row>
    <row r="276" spans="1:20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M276" s="92"/>
      <c r="N276" s="92"/>
      <c r="O276" s="92"/>
      <c r="P276" s="92"/>
      <c r="Q276" s="92"/>
      <c r="R276" s="92"/>
      <c r="S276" s="92"/>
      <c r="T276" s="92"/>
    </row>
    <row r="277" spans="1:20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M277" s="92"/>
      <c r="N277" s="92"/>
      <c r="O277" s="92"/>
      <c r="P277" s="92"/>
      <c r="Q277" s="92"/>
      <c r="R277" s="92"/>
      <c r="S277" s="92"/>
      <c r="T277" s="92"/>
    </row>
    <row r="278" spans="1:20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M278" s="92"/>
      <c r="N278" s="92"/>
      <c r="O278" s="92"/>
      <c r="P278" s="92"/>
      <c r="Q278" s="92"/>
      <c r="R278" s="92"/>
      <c r="S278" s="92"/>
      <c r="T278" s="92"/>
    </row>
    <row r="279" spans="1:20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M279" s="92"/>
      <c r="N279" s="92"/>
      <c r="O279" s="92"/>
      <c r="P279" s="92"/>
      <c r="Q279" s="92"/>
      <c r="R279" s="92"/>
      <c r="S279" s="92"/>
      <c r="T279" s="92"/>
    </row>
    <row r="280" spans="1:20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M280" s="92"/>
      <c r="N280" s="92"/>
      <c r="O280" s="92"/>
      <c r="P280" s="92"/>
      <c r="Q280" s="92"/>
      <c r="R280" s="92"/>
      <c r="S280" s="92"/>
      <c r="T280" s="92"/>
    </row>
    <row r="281" spans="1:20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M281" s="92"/>
      <c r="N281" s="92"/>
      <c r="O281" s="92"/>
      <c r="P281" s="92"/>
      <c r="Q281" s="92"/>
      <c r="R281" s="92"/>
      <c r="S281" s="92"/>
      <c r="T281" s="92"/>
    </row>
    <row r="282" spans="1:20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M282" s="92"/>
      <c r="N282" s="92"/>
      <c r="O282" s="92"/>
      <c r="P282" s="92"/>
      <c r="Q282" s="92"/>
      <c r="R282" s="92"/>
      <c r="S282" s="92"/>
      <c r="T282" s="92"/>
    </row>
    <row r="283" spans="1:20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M283" s="92"/>
      <c r="N283" s="92"/>
      <c r="O283" s="92"/>
      <c r="P283" s="92"/>
      <c r="Q283" s="92"/>
      <c r="R283" s="92"/>
      <c r="S283" s="92"/>
      <c r="T283" s="92"/>
    </row>
    <row r="284" spans="1:20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M284" s="92"/>
      <c r="N284" s="92"/>
      <c r="O284" s="92"/>
      <c r="P284" s="92"/>
      <c r="Q284" s="92"/>
      <c r="R284" s="92"/>
      <c r="S284" s="92"/>
      <c r="T284" s="92"/>
    </row>
    <row r="285" spans="1:20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M285" s="92"/>
      <c r="N285" s="92"/>
      <c r="O285" s="92"/>
      <c r="P285" s="92"/>
      <c r="Q285" s="92"/>
      <c r="R285" s="92"/>
      <c r="S285" s="92"/>
      <c r="T285" s="92"/>
    </row>
    <row r="286" spans="1:20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M286" s="92"/>
      <c r="N286" s="92"/>
      <c r="O286" s="92"/>
      <c r="P286" s="92"/>
      <c r="Q286" s="92"/>
      <c r="R286" s="92"/>
      <c r="S286" s="92"/>
      <c r="T286" s="92"/>
    </row>
    <row r="287" spans="1:20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M287" s="92"/>
      <c r="N287" s="92"/>
      <c r="O287" s="92"/>
      <c r="P287" s="92"/>
      <c r="Q287" s="92"/>
      <c r="R287" s="92"/>
      <c r="S287" s="92"/>
      <c r="T287" s="92"/>
    </row>
    <row r="288" spans="1:20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M288" s="92"/>
      <c r="N288" s="92"/>
      <c r="O288" s="92"/>
      <c r="P288" s="92"/>
      <c r="Q288" s="92"/>
      <c r="R288" s="92"/>
      <c r="S288" s="92"/>
      <c r="T288" s="92"/>
    </row>
    <row r="289" spans="1:20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M289" s="92"/>
      <c r="N289" s="92"/>
      <c r="O289" s="92"/>
      <c r="P289" s="92"/>
      <c r="Q289" s="92"/>
      <c r="R289" s="92"/>
      <c r="S289" s="92"/>
      <c r="T289" s="92"/>
    </row>
    <row r="290" spans="1:20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M290" s="92"/>
      <c r="N290" s="92"/>
      <c r="O290" s="92"/>
      <c r="P290" s="92"/>
      <c r="Q290" s="92"/>
      <c r="R290" s="92"/>
      <c r="S290" s="92"/>
      <c r="T290" s="92"/>
    </row>
    <row r="291" spans="1:20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M291" s="92"/>
      <c r="N291" s="92"/>
      <c r="O291" s="92"/>
      <c r="P291" s="92"/>
      <c r="Q291" s="92"/>
      <c r="R291" s="92"/>
      <c r="S291" s="92"/>
      <c r="T291" s="92"/>
    </row>
    <row r="292" spans="1:20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M292" s="92"/>
      <c r="N292" s="92"/>
      <c r="O292" s="92"/>
      <c r="P292" s="92"/>
      <c r="Q292" s="92"/>
      <c r="R292" s="92"/>
      <c r="S292" s="92"/>
      <c r="T292" s="92"/>
    </row>
    <row r="293" spans="1:20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M293" s="92"/>
      <c r="N293" s="92"/>
      <c r="O293" s="92"/>
      <c r="P293" s="92"/>
      <c r="Q293" s="92"/>
      <c r="R293" s="92"/>
      <c r="S293" s="92"/>
      <c r="T293" s="92"/>
    </row>
    <row r="294" spans="1:20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M294" s="92"/>
      <c r="N294" s="92"/>
      <c r="O294" s="92"/>
      <c r="P294" s="92"/>
      <c r="Q294" s="92"/>
      <c r="R294" s="92"/>
      <c r="S294" s="92"/>
      <c r="T294" s="92"/>
    </row>
    <row r="295" spans="1:20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M295" s="92"/>
      <c r="N295" s="92"/>
      <c r="O295" s="92"/>
      <c r="P295" s="92"/>
      <c r="Q295" s="92"/>
      <c r="R295" s="92"/>
      <c r="S295" s="92"/>
      <c r="T295" s="92"/>
    </row>
    <row r="296" spans="1:20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M296" s="92"/>
      <c r="N296" s="92"/>
      <c r="O296" s="92"/>
      <c r="P296" s="92"/>
      <c r="Q296" s="92"/>
      <c r="R296" s="92"/>
      <c r="S296" s="92"/>
      <c r="T296" s="92"/>
    </row>
    <row r="297" spans="1:20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M297" s="92"/>
      <c r="N297" s="92"/>
      <c r="O297" s="92"/>
      <c r="P297" s="92"/>
      <c r="Q297" s="92"/>
      <c r="R297" s="92"/>
      <c r="S297" s="92"/>
      <c r="T297" s="92"/>
    </row>
    <row r="298" spans="1:20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M298" s="92"/>
      <c r="N298" s="92"/>
      <c r="O298" s="92"/>
      <c r="P298" s="92"/>
      <c r="Q298" s="92"/>
      <c r="R298" s="92"/>
      <c r="S298" s="92"/>
      <c r="T298" s="92"/>
    </row>
    <row r="299" spans="1:20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M299" s="92"/>
      <c r="N299" s="92"/>
      <c r="O299" s="92"/>
      <c r="P299" s="92"/>
      <c r="Q299" s="92"/>
      <c r="R299" s="92"/>
      <c r="S299" s="92"/>
      <c r="T299" s="92"/>
    </row>
    <row r="300" spans="1:20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M300" s="92"/>
      <c r="N300" s="92"/>
      <c r="O300" s="92"/>
      <c r="P300" s="92"/>
      <c r="Q300" s="92"/>
      <c r="R300" s="92"/>
      <c r="S300" s="92"/>
      <c r="T300" s="92"/>
    </row>
    <row r="301" spans="1:20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M301" s="92"/>
      <c r="N301" s="92"/>
      <c r="O301" s="92"/>
      <c r="P301" s="92"/>
      <c r="Q301" s="92"/>
      <c r="R301" s="92"/>
      <c r="S301" s="92"/>
      <c r="T301" s="92"/>
    </row>
    <row r="302" spans="1:20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M302" s="92"/>
      <c r="N302" s="92"/>
      <c r="O302" s="92"/>
      <c r="P302" s="92"/>
      <c r="Q302" s="92"/>
      <c r="R302" s="92"/>
      <c r="S302" s="92"/>
      <c r="T302" s="92"/>
    </row>
    <row r="303" spans="1:20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M303" s="92"/>
      <c r="N303" s="92"/>
      <c r="O303" s="92"/>
      <c r="P303" s="92"/>
      <c r="Q303" s="92"/>
      <c r="R303" s="92"/>
      <c r="S303" s="92"/>
      <c r="T303" s="92"/>
    </row>
    <row r="304" spans="1:20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M304" s="92"/>
      <c r="N304" s="92"/>
      <c r="O304" s="92"/>
      <c r="P304" s="92"/>
      <c r="Q304" s="92"/>
      <c r="R304" s="92"/>
      <c r="S304" s="92"/>
      <c r="T304" s="92"/>
    </row>
    <row r="305" spans="1:20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M305" s="92"/>
      <c r="N305" s="92"/>
      <c r="O305" s="92"/>
      <c r="P305" s="92"/>
      <c r="Q305" s="92"/>
      <c r="R305" s="92"/>
      <c r="S305" s="92"/>
      <c r="T305" s="92"/>
    </row>
    <row r="306" spans="1:20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M306" s="92"/>
      <c r="N306" s="92"/>
      <c r="O306" s="92"/>
      <c r="P306" s="92"/>
      <c r="Q306" s="92"/>
      <c r="R306" s="92"/>
      <c r="S306" s="92"/>
      <c r="T306" s="92"/>
    </row>
    <row r="307" spans="1:20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M307" s="92"/>
      <c r="N307" s="92"/>
      <c r="O307" s="92"/>
      <c r="P307" s="92"/>
      <c r="Q307" s="92"/>
      <c r="R307" s="92"/>
      <c r="S307" s="92"/>
      <c r="T307" s="92"/>
    </row>
    <row r="308" spans="1:20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M308" s="92"/>
      <c r="N308" s="92"/>
      <c r="O308" s="92"/>
      <c r="P308" s="92"/>
      <c r="Q308" s="92"/>
      <c r="R308" s="92"/>
      <c r="S308" s="92"/>
      <c r="T308" s="92"/>
    </row>
    <row r="309" spans="1:20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M309" s="92"/>
      <c r="N309" s="92"/>
      <c r="O309" s="92"/>
      <c r="P309" s="92"/>
      <c r="Q309" s="92"/>
      <c r="R309" s="92"/>
      <c r="S309" s="92"/>
      <c r="T309" s="92"/>
    </row>
    <row r="310" spans="1:20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M310" s="92"/>
      <c r="N310" s="92"/>
      <c r="O310" s="92"/>
      <c r="P310" s="92"/>
      <c r="Q310" s="92"/>
      <c r="R310" s="92"/>
      <c r="S310" s="92"/>
      <c r="T310" s="92"/>
    </row>
    <row r="311" spans="1:20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M311" s="92"/>
      <c r="N311" s="92"/>
      <c r="O311" s="92"/>
      <c r="P311" s="92"/>
      <c r="Q311" s="92"/>
      <c r="R311" s="92"/>
      <c r="S311" s="92"/>
      <c r="T311" s="92"/>
    </row>
    <row r="312" spans="1:20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M312" s="92"/>
      <c r="N312" s="92"/>
      <c r="O312" s="92"/>
      <c r="P312" s="92"/>
      <c r="Q312" s="92"/>
      <c r="R312" s="92"/>
      <c r="S312" s="92"/>
      <c r="T312" s="92"/>
    </row>
    <row r="313" spans="1:20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M313" s="92"/>
      <c r="N313" s="92"/>
      <c r="O313" s="92"/>
      <c r="P313" s="92"/>
      <c r="Q313" s="92"/>
      <c r="R313" s="92"/>
      <c r="S313" s="92"/>
      <c r="T313" s="92"/>
    </row>
    <row r="314" spans="1:20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M314" s="92"/>
      <c r="N314" s="92"/>
      <c r="O314" s="92"/>
      <c r="P314" s="92"/>
      <c r="Q314" s="92"/>
      <c r="R314" s="92"/>
      <c r="S314" s="92"/>
      <c r="T314" s="92"/>
    </row>
    <row r="315" spans="1:20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M315" s="92"/>
      <c r="N315" s="92"/>
      <c r="O315" s="92"/>
      <c r="P315" s="92"/>
      <c r="Q315" s="92"/>
      <c r="R315" s="92"/>
      <c r="S315" s="92"/>
      <c r="T315" s="92"/>
    </row>
    <row r="316" spans="1:20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M316" s="92"/>
      <c r="N316" s="92"/>
      <c r="O316" s="92"/>
      <c r="P316" s="92"/>
      <c r="Q316" s="92"/>
      <c r="R316" s="92"/>
      <c r="S316" s="92"/>
      <c r="T316" s="92"/>
    </row>
    <row r="317" spans="1:20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M317" s="92"/>
      <c r="N317" s="92"/>
      <c r="O317" s="92"/>
      <c r="P317" s="92"/>
      <c r="Q317" s="92"/>
      <c r="R317" s="92"/>
      <c r="S317" s="92"/>
      <c r="T317" s="92"/>
    </row>
    <row r="318" spans="1:20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M318" s="92"/>
      <c r="N318" s="92"/>
      <c r="O318" s="92"/>
      <c r="P318" s="92"/>
      <c r="Q318" s="92"/>
      <c r="R318" s="92"/>
      <c r="S318" s="92"/>
      <c r="T318" s="92"/>
    </row>
    <row r="319" spans="1:20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M319" s="92"/>
      <c r="N319" s="92"/>
      <c r="O319" s="92"/>
      <c r="P319" s="92"/>
      <c r="Q319" s="92"/>
      <c r="R319" s="92"/>
      <c r="S319" s="92"/>
      <c r="T319" s="92"/>
    </row>
    <row r="320" spans="1:20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M320" s="92"/>
      <c r="N320" s="92"/>
      <c r="O320" s="92"/>
      <c r="P320" s="92"/>
      <c r="Q320" s="92"/>
      <c r="R320" s="92"/>
      <c r="S320" s="92"/>
      <c r="T320" s="92"/>
    </row>
    <row r="321" spans="1:20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M321" s="92"/>
      <c r="N321" s="92"/>
      <c r="O321" s="92"/>
      <c r="P321" s="92"/>
      <c r="Q321" s="92"/>
      <c r="R321" s="92"/>
      <c r="S321" s="92"/>
      <c r="T321" s="92"/>
    </row>
    <row r="322" spans="1:20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M322" s="92"/>
      <c r="N322" s="92"/>
      <c r="O322" s="92"/>
      <c r="P322" s="92"/>
      <c r="Q322" s="92"/>
      <c r="R322" s="92"/>
      <c r="S322" s="92"/>
      <c r="T322" s="92"/>
    </row>
  </sheetData>
  <mergeCells count="19">
    <mergeCell ref="A164:J164"/>
    <mergeCell ref="A163:L163"/>
    <mergeCell ref="B3:L3"/>
    <mergeCell ref="B4:L4"/>
    <mergeCell ref="B6:L6"/>
    <mergeCell ref="B5:L5"/>
    <mergeCell ref="A1:A6"/>
    <mergeCell ref="A166:L166"/>
    <mergeCell ref="A167:L167"/>
    <mergeCell ref="A168:L168"/>
    <mergeCell ref="A179:L179"/>
    <mergeCell ref="A169:L169"/>
    <mergeCell ref="A180:J180"/>
    <mergeCell ref="A196:J196"/>
    <mergeCell ref="A195:L195"/>
    <mergeCell ref="A185:L185"/>
    <mergeCell ref="A184:L184"/>
    <mergeCell ref="A183:L183"/>
    <mergeCell ref="A182:L182"/>
  </mergeCells>
  <pageMargins left="0.23622047244094491" right="0.23622047244094491" top="0.74803149606299213" bottom="0.74803149606299213" header="0.31496062992125984" footer="0.31496062992125984"/>
  <pageSetup scale="79" fitToHeight="0" orientation="landscape" horizontalDpi="4294967295" verticalDpi="4294967295" r:id="rId1"/>
  <headerFooter>
    <oddHeader>&amp;L&amp;D&amp;C&amp;A&amp;R&amp;P/&amp;N</oddHeader>
    <oddFooter>&amp;Ca junio de 2016 &amp;RMillones de pesos</oddFooter>
  </headerFooter>
  <rowBreaks count="3" manualBreakCount="3">
    <brk id="83" max="16383" man="1"/>
    <brk id="122" max="16383" man="1"/>
    <brk id="16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7" tint="0.59999389629810485"/>
  </sheetPr>
  <dimension ref="A1:X314"/>
  <sheetViews>
    <sheetView showGridLines="0" zoomScale="120" zoomScaleNormal="120" workbookViewId="0">
      <pane xSplit="1" ySplit="6" topLeftCell="B85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RowHeight="15"/>
  <cols>
    <col min="1" max="1" width="51.7109375" customWidth="1"/>
    <col min="2" max="2" width="14.85546875" customWidth="1"/>
    <col min="3" max="3" width="16.85546875" customWidth="1"/>
    <col min="4" max="4" width="14.5703125" customWidth="1"/>
    <col min="5" max="7" width="12.85546875" customWidth="1"/>
    <col min="8" max="8" width="9.28515625" customWidth="1"/>
    <col min="9" max="9" width="10.5703125" bestFit="1" customWidth="1"/>
  </cols>
  <sheetData>
    <row r="1" spans="1:24" ht="72" customHeight="1">
      <c r="A1" s="753"/>
      <c r="B1" s="331"/>
      <c r="C1" s="331"/>
      <c r="D1" s="331"/>
      <c r="E1" s="331"/>
      <c r="F1" s="331"/>
      <c r="G1" s="331"/>
      <c r="H1" s="331"/>
      <c r="I1" s="331"/>
      <c r="J1" s="296"/>
      <c r="V1" s="3"/>
      <c r="W1" s="3"/>
      <c r="X1" s="3"/>
    </row>
    <row r="2" spans="1:24" ht="23.25" customHeight="1">
      <c r="A2" s="753"/>
      <c r="B2" s="742" t="s">
        <v>125</v>
      </c>
      <c r="C2" s="742"/>
      <c r="D2" s="742"/>
      <c r="E2" s="742"/>
      <c r="F2" s="742"/>
      <c r="G2" s="742"/>
      <c r="H2" s="742"/>
      <c r="I2" s="742"/>
      <c r="J2" s="296"/>
      <c r="V2" s="3"/>
      <c r="W2" s="3"/>
      <c r="X2" s="3"/>
    </row>
    <row r="3" spans="1:24" ht="21" customHeight="1">
      <c r="A3" s="753"/>
      <c r="B3" s="742" t="s">
        <v>126</v>
      </c>
      <c r="C3" s="742"/>
      <c r="D3" s="742"/>
      <c r="E3" s="742"/>
      <c r="F3" s="742"/>
      <c r="G3" s="742"/>
      <c r="H3" s="742"/>
      <c r="I3" s="742"/>
      <c r="J3" s="296"/>
      <c r="V3" s="3"/>
      <c r="W3" s="3"/>
      <c r="X3" s="3"/>
    </row>
    <row r="4" spans="1:24">
      <c r="A4" s="753"/>
      <c r="B4" s="736" t="s">
        <v>190</v>
      </c>
      <c r="C4" s="736"/>
      <c r="D4" s="736"/>
      <c r="E4" s="736"/>
      <c r="F4" s="736"/>
      <c r="G4" s="736"/>
      <c r="H4" s="736"/>
      <c r="I4" s="736"/>
      <c r="J4" s="296"/>
      <c r="V4" s="3"/>
      <c r="W4" s="3"/>
      <c r="X4" s="3"/>
    </row>
    <row r="5" spans="1:24" ht="27.75" customHeight="1">
      <c r="A5" s="765"/>
      <c r="B5" s="740" t="s">
        <v>1</v>
      </c>
      <c r="C5" s="740"/>
      <c r="D5" s="740"/>
      <c r="E5" s="740"/>
      <c r="F5" s="740"/>
      <c r="G5" s="740"/>
      <c r="H5" s="740"/>
      <c r="I5" s="740"/>
      <c r="J5" s="296"/>
      <c r="V5" s="3"/>
      <c r="W5" s="3"/>
      <c r="X5" s="3"/>
    </row>
    <row r="6" spans="1:24" ht="31.5" customHeight="1">
      <c r="A6" s="212" t="s">
        <v>127</v>
      </c>
      <c r="B6" s="214" t="s">
        <v>69</v>
      </c>
      <c r="C6" s="213" t="s">
        <v>92</v>
      </c>
      <c r="D6" s="214" t="s">
        <v>70</v>
      </c>
      <c r="E6" s="214" t="s">
        <v>5</v>
      </c>
      <c r="F6" s="214" t="s">
        <v>6</v>
      </c>
      <c r="G6" s="214" t="s">
        <v>66</v>
      </c>
      <c r="H6" s="214" t="s">
        <v>7</v>
      </c>
      <c r="I6" s="214" t="s">
        <v>58</v>
      </c>
      <c r="J6" s="296"/>
      <c r="V6" s="3"/>
      <c r="W6" s="3"/>
      <c r="X6" s="3"/>
    </row>
    <row r="7" spans="1:24">
      <c r="A7" s="215" t="s">
        <v>311</v>
      </c>
      <c r="B7" s="297">
        <v>2318390.844</v>
      </c>
      <c r="C7" s="297">
        <v>266365.60396899999</v>
      </c>
      <c r="D7" s="216">
        <v>2584756.4479689999</v>
      </c>
      <c r="E7" s="297">
        <v>0</v>
      </c>
      <c r="F7" s="297">
        <v>2584756.4479689999</v>
      </c>
      <c r="G7" s="297">
        <v>2617493.8646880002</v>
      </c>
      <c r="H7" s="298">
        <v>101.26655711584446</v>
      </c>
      <c r="I7" s="297">
        <v>-32737.416719000001</v>
      </c>
      <c r="J7" s="296"/>
      <c r="V7" s="3"/>
      <c r="W7" s="3"/>
      <c r="X7" s="3"/>
    </row>
    <row r="8" spans="1:24">
      <c r="A8" s="219" t="s">
        <v>124</v>
      </c>
      <c r="B8" s="299">
        <v>1296484.17</v>
      </c>
      <c r="C8" s="299">
        <v>167820.087118</v>
      </c>
      <c r="D8" s="220">
        <v>1464304.257118</v>
      </c>
      <c r="E8" s="221">
        <v>0</v>
      </c>
      <c r="F8" s="220">
        <v>1464304.257118</v>
      </c>
      <c r="G8" s="299">
        <v>1461290.0061000001</v>
      </c>
      <c r="H8" s="300">
        <v>99.794151317709591</v>
      </c>
      <c r="I8" s="299">
        <v>3014.2510179999999</v>
      </c>
      <c r="J8" s="296"/>
      <c r="V8" s="3"/>
      <c r="W8" s="3"/>
      <c r="X8" s="3"/>
    </row>
    <row r="9" spans="1:24">
      <c r="A9" s="490" t="s">
        <v>54</v>
      </c>
      <c r="B9" s="491">
        <v>189567.29800000001</v>
      </c>
      <c r="C9" s="491">
        <v>2183.235948</v>
      </c>
      <c r="D9" s="491">
        <v>191750.533948</v>
      </c>
      <c r="E9" s="491">
        <v>0</v>
      </c>
      <c r="F9" s="491">
        <v>191750.533948</v>
      </c>
      <c r="G9" s="491">
        <v>195370.936002</v>
      </c>
      <c r="H9" s="492">
        <v>101.88807925561333</v>
      </c>
      <c r="I9" s="491">
        <v>-3620.4020540000001</v>
      </c>
      <c r="J9" s="296"/>
      <c r="V9" s="3"/>
      <c r="W9" s="3"/>
      <c r="X9" s="3"/>
    </row>
    <row r="10" spans="1:24">
      <c r="A10" s="219" t="s">
        <v>283</v>
      </c>
      <c r="B10" s="299">
        <v>0</v>
      </c>
      <c r="C10" s="299">
        <v>0</v>
      </c>
      <c r="D10" s="220">
        <v>0</v>
      </c>
      <c r="E10" s="221">
        <v>0</v>
      </c>
      <c r="F10" s="220">
        <v>0</v>
      </c>
      <c r="G10" s="299">
        <v>2.2164E-2</v>
      </c>
      <c r="H10" s="300">
        <v>0</v>
      </c>
      <c r="I10" s="299">
        <v>-2.2164E-2</v>
      </c>
      <c r="J10" s="296"/>
      <c r="V10" s="3"/>
      <c r="W10" s="3"/>
      <c r="X10" s="3"/>
    </row>
    <row r="11" spans="1:24">
      <c r="A11" s="219" t="s">
        <v>150</v>
      </c>
      <c r="B11" s="299">
        <v>0</v>
      </c>
      <c r="C11" s="299">
        <v>226.64716200000001</v>
      </c>
      <c r="D11" s="220">
        <v>226.64716200000001</v>
      </c>
      <c r="E11" s="221">
        <v>0</v>
      </c>
      <c r="F11" s="220">
        <v>226.64716200000001</v>
      </c>
      <c r="G11" s="299">
        <v>0</v>
      </c>
      <c r="H11" s="300">
        <v>0</v>
      </c>
      <c r="I11" s="299">
        <v>226.64716200000001</v>
      </c>
      <c r="J11" s="296"/>
      <c r="V11" s="3"/>
      <c r="W11" s="3"/>
      <c r="X11" s="3"/>
    </row>
    <row r="12" spans="1:24">
      <c r="A12" s="219" t="s">
        <v>284</v>
      </c>
      <c r="B12" s="299">
        <v>1985</v>
      </c>
      <c r="C12" s="299">
        <v>1975.9599929999999</v>
      </c>
      <c r="D12" s="220">
        <v>3960.9599929999999</v>
      </c>
      <c r="E12" s="221">
        <v>0</v>
      </c>
      <c r="F12" s="220">
        <v>3960.9599929999999</v>
      </c>
      <c r="G12" s="299">
        <v>3229.6497730000001</v>
      </c>
      <c r="H12" s="300">
        <v>81.537046037011066</v>
      </c>
      <c r="I12" s="299">
        <v>731.31021999999996</v>
      </c>
      <c r="J12" s="296"/>
      <c r="V12" s="3"/>
      <c r="W12" s="3"/>
      <c r="X12" s="3"/>
    </row>
    <row r="13" spans="1:24">
      <c r="A13" s="219" t="s">
        <v>285</v>
      </c>
      <c r="B13" s="299">
        <v>186071.98699999999</v>
      </c>
      <c r="C13" s="299">
        <v>-12432.907079000001</v>
      </c>
      <c r="D13" s="220">
        <v>173639.079921</v>
      </c>
      <c r="E13" s="221">
        <v>0</v>
      </c>
      <c r="F13" s="220">
        <v>173639.079921</v>
      </c>
      <c r="G13" s="299">
        <v>179254.417193</v>
      </c>
      <c r="H13" s="300">
        <v>103.23391328412637</v>
      </c>
      <c r="I13" s="299">
        <v>-5615.3372719999998</v>
      </c>
      <c r="J13" s="296"/>
      <c r="V13" s="3"/>
      <c r="W13" s="3"/>
      <c r="X13" s="3"/>
    </row>
    <row r="14" spans="1:24">
      <c r="A14" s="219" t="s">
        <v>286</v>
      </c>
      <c r="B14" s="299">
        <v>1510.3109999999999</v>
      </c>
      <c r="C14" s="299">
        <v>12413.535872</v>
      </c>
      <c r="D14" s="220">
        <v>13923.846872</v>
      </c>
      <c r="E14" s="221">
        <v>0</v>
      </c>
      <c r="F14" s="220">
        <v>13923.846872</v>
      </c>
      <c r="G14" s="299">
        <v>12886.846872</v>
      </c>
      <c r="H14" s="300">
        <v>92.55234555842938</v>
      </c>
      <c r="I14" s="299">
        <v>1037</v>
      </c>
      <c r="J14" s="296"/>
      <c r="V14" s="3"/>
      <c r="W14" s="3"/>
      <c r="X14" s="3"/>
    </row>
    <row r="15" spans="1:24">
      <c r="A15" s="301" t="s">
        <v>214</v>
      </c>
      <c r="B15" s="302">
        <v>276094.935</v>
      </c>
      <c r="C15" s="303">
        <v>-100315.90759800001</v>
      </c>
      <c r="D15" s="302">
        <v>175779.02740200001</v>
      </c>
      <c r="E15" s="302">
        <v>0</v>
      </c>
      <c r="F15" s="302">
        <v>175779.02740200001</v>
      </c>
      <c r="G15" s="303">
        <v>207910.29308500001</v>
      </c>
      <c r="H15" s="304">
        <v>118.2793511591784</v>
      </c>
      <c r="I15" s="302">
        <v>-32131.265683000001</v>
      </c>
      <c r="J15" s="296"/>
      <c r="V15" s="3"/>
      <c r="W15" s="3"/>
      <c r="X15" s="3"/>
    </row>
    <row r="16" spans="1:24">
      <c r="A16" s="323" t="s">
        <v>287</v>
      </c>
      <c r="B16" s="299">
        <v>168198.24600000001</v>
      </c>
      <c r="C16" s="299">
        <v>-168198.24600000001</v>
      </c>
      <c r="D16" s="220">
        <v>0</v>
      </c>
      <c r="E16" s="221">
        <v>0</v>
      </c>
      <c r="F16" s="220">
        <v>0</v>
      </c>
      <c r="G16" s="299">
        <v>0</v>
      </c>
      <c r="H16" s="300">
        <v>0</v>
      </c>
      <c r="I16" s="299">
        <v>0</v>
      </c>
      <c r="J16" s="296"/>
      <c r="V16" s="3"/>
      <c r="W16" s="3"/>
      <c r="X16" s="3"/>
    </row>
    <row r="17" spans="1:24">
      <c r="A17" s="346" t="s">
        <v>288</v>
      </c>
      <c r="B17" s="299">
        <v>75200.144</v>
      </c>
      <c r="C17" s="299">
        <v>61754.33008</v>
      </c>
      <c r="D17" s="220">
        <v>136954.47408000001</v>
      </c>
      <c r="E17" s="221">
        <v>0</v>
      </c>
      <c r="F17" s="220">
        <v>136954.47408000001</v>
      </c>
      <c r="G17" s="299">
        <v>174582.88271800001</v>
      </c>
      <c r="H17" s="300">
        <v>127.47512185401106</v>
      </c>
      <c r="I17" s="299">
        <v>-37628.408638000001</v>
      </c>
      <c r="J17" s="296"/>
      <c r="V17" s="3"/>
      <c r="W17" s="3"/>
      <c r="X17" s="3"/>
    </row>
    <row r="18" spans="1:24">
      <c r="A18" s="323" t="s">
        <v>289</v>
      </c>
      <c r="B18" s="299">
        <v>0</v>
      </c>
      <c r="C18" s="299">
        <v>0</v>
      </c>
      <c r="D18" s="220">
        <v>0</v>
      </c>
      <c r="E18" s="221">
        <v>0</v>
      </c>
      <c r="F18" s="220">
        <v>0</v>
      </c>
      <c r="G18" s="299">
        <v>0</v>
      </c>
      <c r="H18" s="300">
        <v>0</v>
      </c>
      <c r="I18" s="299">
        <v>0</v>
      </c>
      <c r="J18" s="296"/>
      <c r="V18" s="3"/>
      <c r="W18" s="3"/>
      <c r="X18" s="3"/>
    </row>
    <row r="19" spans="1:24">
      <c r="A19" s="323" t="s">
        <v>290</v>
      </c>
      <c r="B19" s="299">
        <v>0</v>
      </c>
      <c r="C19" s="299">
        <v>0</v>
      </c>
      <c r="D19" s="220">
        <v>0</v>
      </c>
      <c r="E19" s="221">
        <v>0</v>
      </c>
      <c r="F19" s="220">
        <v>0</v>
      </c>
      <c r="G19" s="299">
        <v>0</v>
      </c>
      <c r="H19" s="300">
        <v>0</v>
      </c>
      <c r="I19" s="299">
        <v>0</v>
      </c>
      <c r="J19" s="296"/>
      <c r="V19" s="3"/>
      <c r="W19" s="3"/>
      <c r="X19" s="3"/>
    </row>
    <row r="20" spans="1:24">
      <c r="A20" s="324" t="s">
        <v>291</v>
      </c>
      <c r="B20" s="299">
        <v>32696.544999999998</v>
      </c>
      <c r="C20" s="299">
        <v>6128.0083219999997</v>
      </c>
      <c r="D20" s="220">
        <v>38824.553322</v>
      </c>
      <c r="E20" s="221">
        <v>0</v>
      </c>
      <c r="F20" s="220">
        <v>38824.553322</v>
      </c>
      <c r="G20" s="299">
        <v>33327.410366999997</v>
      </c>
      <c r="H20" s="300">
        <v>85.841065808514955</v>
      </c>
      <c r="I20" s="299">
        <v>5497.1429550000003</v>
      </c>
      <c r="J20" s="296"/>
      <c r="V20" s="3"/>
      <c r="W20" s="3"/>
      <c r="X20" s="3"/>
    </row>
    <row r="21" spans="1:24">
      <c r="A21" s="348" t="s">
        <v>68</v>
      </c>
      <c r="B21" s="349">
        <v>556244.44099999999</v>
      </c>
      <c r="C21" s="350">
        <v>196678.188501</v>
      </c>
      <c r="D21" s="351">
        <v>752922.62950100005</v>
      </c>
      <c r="E21" s="351">
        <v>0</v>
      </c>
      <c r="F21" s="351">
        <v>752922.62950100005</v>
      </c>
      <c r="G21" s="349">
        <v>752922.62950100005</v>
      </c>
      <c r="H21" s="352">
        <v>100</v>
      </c>
      <c r="I21" s="349">
        <v>0</v>
      </c>
      <c r="J21" s="296"/>
      <c r="V21" s="3"/>
      <c r="W21" s="3"/>
      <c r="X21" s="3"/>
    </row>
    <row r="22" spans="1:24">
      <c r="A22" s="215" t="s">
        <v>312</v>
      </c>
      <c r="B22" s="297">
        <v>3913030.0129519999</v>
      </c>
      <c r="C22" s="297">
        <v>-1822729.0053219998</v>
      </c>
      <c r="D22" s="216">
        <v>2090301.0076299999</v>
      </c>
      <c r="E22" s="297">
        <v>0</v>
      </c>
      <c r="F22" s="297">
        <v>2090301.0076299999</v>
      </c>
      <c r="G22" s="297">
        <v>2013554.0506819999</v>
      </c>
      <c r="H22" s="298">
        <v>96.328425587135115</v>
      </c>
      <c r="I22" s="297">
        <v>76746.956948000006</v>
      </c>
      <c r="J22" s="296"/>
      <c r="V22" s="3"/>
      <c r="W22" s="3"/>
      <c r="X22" s="3"/>
    </row>
    <row r="23" spans="1:24">
      <c r="A23" s="219" t="s">
        <v>124</v>
      </c>
      <c r="B23" s="299">
        <v>141389.733446</v>
      </c>
      <c r="C23" s="299">
        <v>0</v>
      </c>
      <c r="D23" s="220">
        <v>141389.733446</v>
      </c>
      <c r="E23" s="221">
        <v>0</v>
      </c>
      <c r="F23" s="220">
        <v>141389.733446</v>
      </c>
      <c r="G23" s="299">
        <v>129885.58444599999</v>
      </c>
      <c r="H23" s="300">
        <v>91.863518856980022</v>
      </c>
      <c r="I23" s="299">
        <v>11504.148999999999</v>
      </c>
      <c r="J23" s="296"/>
      <c r="V23" s="3"/>
      <c r="W23" s="3"/>
      <c r="X23" s="3"/>
    </row>
    <row r="24" spans="1:24">
      <c r="A24" s="490" t="s">
        <v>54</v>
      </c>
      <c r="B24" s="491">
        <v>3284570.3513819999</v>
      </c>
      <c r="C24" s="491">
        <v>-1805152.4118609999</v>
      </c>
      <c r="D24" s="491">
        <v>1479417.939521</v>
      </c>
      <c r="E24" s="491">
        <v>0</v>
      </c>
      <c r="F24" s="491">
        <v>1479417.939521</v>
      </c>
      <c r="G24" s="491">
        <v>1394315.530979</v>
      </c>
      <c r="H24" s="492">
        <v>94.24757492331382</v>
      </c>
      <c r="I24" s="491">
        <v>85102.408542000005</v>
      </c>
      <c r="J24" s="296"/>
      <c r="V24" s="3"/>
      <c r="W24" s="3"/>
      <c r="X24" s="3"/>
    </row>
    <row r="25" spans="1:24">
      <c r="A25" s="219" t="s">
        <v>283</v>
      </c>
      <c r="B25" s="299">
        <v>412509.36738200003</v>
      </c>
      <c r="C25" s="299">
        <v>-770.17813000000001</v>
      </c>
      <c r="D25" s="220">
        <v>411739.18925200001</v>
      </c>
      <c r="E25" s="221">
        <v>0</v>
      </c>
      <c r="F25" s="220">
        <v>411739.18925200001</v>
      </c>
      <c r="G25" s="299">
        <v>326738.36738200003</v>
      </c>
      <c r="H25" s="300">
        <v>79.355663952119883</v>
      </c>
      <c r="I25" s="299">
        <v>85000.82187</v>
      </c>
      <c r="J25" s="296"/>
      <c r="V25" s="3"/>
      <c r="W25" s="3"/>
      <c r="X25" s="3"/>
    </row>
    <row r="26" spans="1:24">
      <c r="A26" s="219" t="s">
        <v>284</v>
      </c>
      <c r="B26" s="299">
        <v>0</v>
      </c>
      <c r="C26" s="299">
        <v>0</v>
      </c>
      <c r="D26" s="220">
        <v>0</v>
      </c>
      <c r="E26" s="221">
        <v>0</v>
      </c>
      <c r="F26" s="220">
        <v>0</v>
      </c>
      <c r="G26" s="299">
        <v>0</v>
      </c>
      <c r="H26" s="300">
        <v>0</v>
      </c>
      <c r="I26" s="299">
        <v>0</v>
      </c>
      <c r="J26" s="296"/>
      <c r="V26" s="3"/>
      <c r="W26" s="3"/>
      <c r="X26" s="3"/>
    </row>
    <row r="27" spans="1:24">
      <c r="A27" s="219" t="s">
        <v>285</v>
      </c>
      <c r="B27" s="299">
        <v>2872060.9840000002</v>
      </c>
      <c r="C27" s="299">
        <v>-1804382.233731</v>
      </c>
      <c r="D27" s="220">
        <v>1067678.750269</v>
      </c>
      <c r="E27" s="221">
        <v>0</v>
      </c>
      <c r="F27" s="220">
        <v>1067678.750269</v>
      </c>
      <c r="G27" s="299">
        <v>1067577.1635970001</v>
      </c>
      <c r="H27" s="300">
        <v>99.990485277338877</v>
      </c>
      <c r="I27" s="299">
        <v>101.58667199999999</v>
      </c>
      <c r="J27" s="296"/>
      <c r="V27" s="3"/>
      <c r="W27" s="3"/>
      <c r="X27" s="3"/>
    </row>
    <row r="28" spans="1:24">
      <c r="A28" s="219" t="s">
        <v>286</v>
      </c>
      <c r="B28" s="299">
        <v>0</v>
      </c>
      <c r="C28" s="299">
        <v>0</v>
      </c>
      <c r="D28" s="220">
        <v>0</v>
      </c>
      <c r="E28" s="221">
        <v>0</v>
      </c>
      <c r="F28" s="220">
        <v>0</v>
      </c>
      <c r="G28" s="299">
        <v>0</v>
      </c>
      <c r="H28" s="300">
        <v>0</v>
      </c>
      <c r="I28" s="299">
        <v>0</v>
      </c>
      <c r="J28" s="296"/>
      <c r="V28" s="3"/>
      <c r="W28" s="3"/>
      <c r="X28" s="3"/>
    </row>
    <row r="29" spans="1:24">
      <c r="A29" s="301" t="s">
        <v>214</v>
      </c>
      <c r="B29" s="302">
        <v>22000</v>
      </c>
      <c r="C29" s="303">
        <v>0</v>
      </c>
      <c r="D29" s="302">
        <v>22000</v>
      </c>
      <c r="E29" s="302">
        <v>0</v>
      </c>
      <c r="F29" s="302">
        <v>22000</v>
      </c>
      <c r="G29" s="303">
        <v>41859.600594000003</v>
      </c>
      <c r="H29" s="304">
        <v>190.27091179090911</v>
      </c>
      <c r="I29" s="302">
        <v>-19859.600594</v>
      </c>
      <c r="J29" s="296"/>
      <c r="V29" s="3"/>
      <c r="W29" s="3"/>
      <c r="X29" s="3"/>
    </row>
    <row r="30" spans="1:24">
      <c r="A30" s="346" t="s">
        <v>287</v>
      </c>
      <c r="B30" s="299">
        <v>0</v>
      </c>
      <c r="C30" s="299">
        <v>0</v>
      </c>
      <c r="D30" s="220">
        <v>0</v>
      </c>
      <c r="E30" s="221">
        <v>0</v>
      </c>
      <c r="F30" s="220">
        <v>0</v>
      </c>
      <c r="G30" s="299">
        <v>0</v>
      </c>
      <c r="H30" s="300">
        <v>0</v>
      </c>
      <c r="I30" s="299">
        <v>0</v>
      </c>
      <c r="J30" s="296"/>
      <c r="V30" s="3"/>
      <c r="W30" s="3"/>
      <c r="X30" s="3"/>
    </row>
    <row r="31" spans="1:24" ht="23.25" customHeight="1">
      <c r="A31" s="346" t="s">
        <v>288</v>
      </c>
      <c r="B31" s="299">
        <v>2000</v>
      </c>
      <c r="C31" s="299">
        <v>0</v>
      </c>
      <c r="D31" s="220">
        <v>2000</v>
      </c>
      <c r="E31" s="221">
        <v>0</v>
      </c>
      <c r="F31" s="220">
        <v>2000</v>
      </c>
      <c r="G31" s="299">
        <v>23041.702249999998</v>
      </c>
      <c r="H31" s="300">
        <v>1152.0851124999999</v>
      </c>
      <c r="I31" s="299">
        <v>-21041.702249999998</v>
      </c>
      <c r="J31" s="296"/>
      <c r="V31" s="3"/>
      <c r="W31" s="3"/>
      <c r="X31" s="3"/>
    </row>
    <row r="32" spans="1:24">
      <c r="A32" s="346" t="s">
        <v>289</v>
      </c>
      <c r="B32" s="299">
        <v>0</v>
      </c>
      <c r="C32" s="299">
        <v>0</v>
      </c>
      <c r="D32" s="220">
        <v>0</v>
      </c>
      <c r="E32" s="221">
        <v>0</v>
      </c>
      <c r="F32" s="220">
        <v>0</v>
      </c>
      <c r="G32" s="299">
        <v>0</v>
      </c>
      <c r="H32" s="300">
        <v>0</v>
      </c>
      <c r="I32" s="299">
        <v>0</v>
      </c>
      <c r="J32" s="296"/>
      <c r="V32" s="3"/>
      <c r="W32" s="3"/>
      <c r="X32" s="3"/>
    </row>
    <row r="33" spans="1:24" ht="17.25" customHeight="1">
      <c r="A33" s="346" t="s">
        <v>290</v>
      </c>
      <c r="B33" s="299">
        <v>0</v>
      </c>
      <c r="C33" s="299">
        <v>0</v>
      </c>
      <c r="D33" s="220">
        <v>0</v>
      </c>
      <c r="E33" s="221">
        <v>0</v>
      </c>
      <c r="F33" s="220">
        <v>0</v>
      </c>
      <c r="G33" s="299">
        <v>89.964724000000004</v>
      </c>
      <c r="H33" s="300">
        <v>0</v>
      </c>
      <c r="I33" s="299">
        <v>-89.964724000000004</v>
      </c>
      <c r="J33" s="296"/>
      <c r="V33" s="3"/>
      <c r="W33" s="3"/>
      <c r="X33" s="3"/>
    </row>
    <row r="34" spans="1:24" ht="17.25" customHeight="1">
      <c r="A34" s="347" t="s">
        <v>291</v>
      </c>
      <c r="B34" s="299">
        <v>20000</v>
      </c>
      <c r="C34" s="299">
        <v>0</v>
      </c>
      <c r="D34" s="220">
        <v>20000</v>
      </c>
      <c r="E34" s="221">
        <v>0</v>
      </c>
      <c r="F34" s="220">
        <v>20000</v>
      </c>
      <c r="G34" s="299">
        <v>18727.93362</v>
      </c>
      <c r="H34" s="300">
        <v>93.639668099999994</v>
      </c>
      <c r="I34" s="299">
        <v>1272.06638</v>
      </c>
      <c r="J34" s="296"/>
      <c r="V34" s="3"/>
      <c r="W34" s="3"/>
      <c r="X34" s="3"/>
    </row>
    <row r="35" spans="1:24" ht="17.25" customHeight="1">
      <c r="A35" s="353" t="s">
        <v>293</v>
      </c>
      <c r="B35" s="349">
        <v>465069.92812400003</v>
      </c>
      <c r="C35" s="350">
        <v>-17576.593461</v>
      </c>
      <c r="D35" s="351">
        <v>447493.33466300002</v>
      </c>
      <c r="E35" s="351">
        <v>0</v>
      </c>
      <c r="F35" s="351">
        <v>447493.33466300002</v>
      </c>
      <c r="G35" s="349">
        <v>447493.33466300002</v>
      </c>
      <c r="H35" s="352">
        <v>100</v>
      </c>
      <c r="I35" s="349">
        <v>0</v>
      </c>
      <c r="J35" s="296"/>
      <c r="V35" s="3"/>
      <c r="W35" s="3"/>
      <c r="X35" s="3"/>
    </row>
    <row r="36" spans="1:24">
      <c r="A36" s="307" t="s">
        <v>313</v>
      </c>
      <c r="B36" s="297">
        <v>0</v>
      </c>
      <c r="C36" s="297">
        <v>0</v>
      </c>
      <c r="D36" s="216">
        <v>0</v>
      </c>
      <c r="E36" s="297">
        <v>0</v>
      </c>
      <c r="F36" s="297">
        <v>0</v>
      </c>
      <c r="G36" s="297">
        <v>0</v>
      </c>
      <c r="H36" s="298">
        <v>0</v>
      </c>
      <c r="I36" s="297">
        <v>0</v>
      </c>
      <c r="J36" s="296"/>
      <c r="V36" s="3"/>
      <c r="W36" s="3"/>
      <c r="X36" s="3"/>
    </row>
    <row r="37" spans="1:24">
      <c r="A37" s="219" t="s">
        <v>124</v>
      </c>
      <c r="B37" s="299">
        <v>0</v>
      </c>
      <c r="C37" s="299">
        <v>0</v>
      </c>
      <c r="D37" s="220">
        <v>0</v>
      </c>
      <c r="E37" s="221">
        <v>0</v>
      </c>
      <c r="F37" s="220">
        <v>0</v>
      </c>
      <c r="G37" s="299">
        <v>0</v>
      </c>
      <c r="H37" s="300">
        <v>0</v>
      </c>
      <c r="I37" s="299">
        <v>0</v>
      </c>
      <c r="J37" s="296"/>
      <c r="V37" s="3"/>
      <c r="W37" s="3"/>
      <c r="X37" s="3"/>
    </row>
    <row r="38" spans="1:24">
      <c r="A38" s="490" t="s">
        <v>54</v>
      </c>
      <c r="B38" s="491">
        <v>0</v>
      </c>
      <c r="C38" s="491">
        <v>0</v>
      </c>
      <c r="D38" s="491">
        <v>0</v>
      </c>
      <c r="E38" s="491">
        <v>0</v>
      </c>
      <c r="F38" s="491">
        <v>0</v>
      </c>
      <c r="G38" s="491">
        <v>0</v>
      </c>
      <c r="H38" s="492">
        <v>0</v>
      </c>
      <c r="I38" s="491">
        <v>0</v>
      </c>
      <c r="J38" s="296"/>
      <c r="V38" s="3"/>
      <c r="W38" s="3"/>
      <c r="X38" s="3"/>
    </row>
    <row r="39" spans="1:24">
      <c r="A39" s="219" t="s">
        <v>283</v>
      </c>
      <c r="B39" s="299">
        <v>0</v>
      </c>
      <c r="C39" s="299">
        <v>0</v>
      </c>
      <c r="D39" s="220">
        <v>0</v>
      </c>
      <c r="E39" s="221">
        <v>0</v>
      </c>
      <c r="F39" s="220">
        <v>0</v>
      </c>
      <c r="G39" s="299">
        <v>0</v>
      </c>
      <c r="H39" s="300">
        <v>0</v>
      </c>
      <c r="I39" s="299">
        <v>0</v>
      </c>
      <c r="J39" s="296"/>
      <c r="V39" s="3"/>
      <c r="W39" s="3"/>
      <c r="X39" s="3"/>
    </row>
    <row r="40" spans="1:24">
      <c r="A40" s="219" t="s">
        <v>284</v>
      </c>
      <c r="B40" s="299">
        <v>0</v>
      </c>
      <c r="C40" s="299">
        <v>0</v>
      </c>
      <c r="D40" s="220">
        <v>0</v>
      </c>
      <c r="E40" s="221">
        <v>0</v>
      </c>
      <c r="F40" s="220">
        <v>0</v>
      </c>
      <c r="G40" s="299">
        <v>0</v>
      </c>
      <c r="H40" s="300">
        <v>0</v>
      </c>
      <c r="I40" s="299">
        <v>0</v>
      </c>
      <c r="J40" s="296"/>
      <c r="V40" s="3"/>
      <c r="W40" s="3"/>
      <c r="X40" s="3"/>
    </row>
    <row r="41" spans="1:24">
      <c r="A41" s="219" t="s">
        <v>285</v>
      </c>
      <c r="B41" s="299">
        <v>0</v>
      </c>
      <c r="C41" s="299">
        <v>0</v>
      </c>
      <c r="D41" s="220">
        <v>0</v>
      </c>
      <c r="E41" s="221">
        <v>0</v>
      </c>
      <c r="F41" s="220">
        <v>0</v>
      </c>
      <c r="G41" s="299">
        <v>0</v>
      </c>
      <c r="H41" s="300">
        <v>0</v>
      </c>
      <c r="I41" s="299">
        <v>0</v>
      </c>
      <c r="J41" s="296"/>
      <c r="V41" s="3"/>
      <c r="W41" s="3"/>
      <c r="X41" s="3"/>
    </row>
    <row r="42" spans="1:24">
      <c r="A42" s="219" t="s">
        <v>286</v>
      </c>
      <c r="B42" s="299">
        <v>0</v>
      </c>
      <c r="C42" s="299">
        <v>0</v>
      </c>
      <c r="D42" s="220">
        <v>0</v>
      </c>
      <c r="E42" s="221">
        <v>0</v>
      </c>
      <c r="F42" s="220">
        <v>0</v>
      </c>
      <c r="G42" s="299">
        <v>0</v>
      </c>
      <c r="H42" s="300">
        <v>0</v>
      </c>
      <c r="I42" s="299">
        <v>0</v>
      </c>
      <c r="J42" s="296"/>
      <c r="V42" s="3"/>
      <c r="W42" s="3"/>
      <c r="X42" s="3"/>
    </row>
    <row r="43" spans="1:24">
      <c r="A43" s="224" t="s">
        <v>214</v>
      </c>
      <c r="B43" s="302">
        <v>0</v>
      </c>
      <c r="C43" s="303">
        <v>0</v>
      </c>
      <c r="D43" s="302">
        <v>0</v>
      </c>
      <c r="E43" s="302">
        <v>0</v>
      </c>
      <c r="F43" s="302">
        <v>0</v>
      </c>
      <c r="G43" s="303">
        <v>0</v>
      </c>
      <c r="H43" s="304">
        <v>0</v>
      </c>
      <c r="I43" s="302">
        <v>0</v>
      </c>
      <c r="J43" s="296"/>
      <c r="V43" s="3"/>
      <c r="W43" s="3"/>
      <c r="X43" s="3"/>
    </row>
    <row r="44" spans="1:24">
      <c r="A44" s="323" t="s">
        <v>287</v>
      </c>
      <c r="B44" s="299">
        <v>0</v>
      </c>
      <c r="C44" s="299">
        <v>0</v>
      </c>
      <c r="D44" s="220">
        <v>0</v>
      </c>
      <c r="E44" s="221">
        <v>0</v>
      </c>
      <c r="F44" s="220">
        <v>0</v>
      </c>
      <c r="G44" s="299">
        <v>0</v>
      </c>
      <c r="H44" s="300">
        <v>0</v>
      </c>
      <c r="I44" s="299">
        <v>0</v>
      </c>
      <c r="J44" s="296"/>
      <c r="V44" s="3"/>
      <c r="W44" s="3"/>
      <c r="X44" s="3"/>
    </row>
    <row r="45" spans="1:24">
      <c r="A45" s="346" t="s">
        <v>288</v>
      </c>
      <c r="B45" s="299">
        <v>0</v>
      </c>
      <c r="C45" s="299">
        <v>0</v>
      </c>
      <c r="D45" s="220">
        <v>0</v>
      </c>
      <c r="E45" s="221">
        <v>0</v>
      </c>
      <c r="F45" s="220">
        <v>0</v>
      </c>
      <c r="G45" s="299">
        <v>0</v>
      </c>
      <c r="H45" s="300">
        <v>0</v>
      </c>
      <c r="I45" s="299">
        <v>0</v>
      </c>
      <c r="J45" s="296"/>
      <c r="V45" s="3"/>
      <c r="W45" s="3"/>
      <c r="X45" s="3"/>
    </row>
    <row r="46" spans="1:24">
      <c r="A46" s="323" t="s">
        <v>289</v>
      </c>
      <c r="B46" s="299">
        <v>0</v>
      </c>
      <c r="C46" s="299">
        <v>0</v>
      </c>
      <c r="D46" s="220">
        <v>0</v>
      </c>
      <c r="E46" s="221">
        <v>0</v>
      </c>
      <c r="F46" s="220">
        <v>0</v>
      </c>
      <c r="G46" s="299">
        <v>0</v>
      </c>
      <c r="H46" s="300">
        <v>0</v>
      </c>
      <c r="I46" s="299">
        <v>0</v>
      </c>
      <c r="J46" s="296"/>
      <c r="V46" s="3"/>
      <c r="W46" s="3"/>
      <c r="X46" s="3"/>
    </row>
    <row r="47" spans="1:24" ht="14.25" customHeight="1">
      <c r="A47" s="323" t="s">
        <v>290</v>
      </c>
      <c r="B47" s="299">
        <v>0</v>
      </c>
      <c r="C47" s="299">
        <v>0</v>
      </c>
      <c r="D47" s="220">
        <v>0</v>
      </c>
      <c r="E47" s="221">
        <v>0</v>
      </c>
      <c r="F47" s="220">
        <v>0</v>
      </c>
      <c r="G47" s="299">
        <v>0</v>
      </c>
      <c r="H47" s="300">
        <v>0</v>
      </c>
      <c r="I47" s="299">
        <v>0</v>
      </c>
      <c r="J47" s="296"/>
      <c r="V47" s="3"/>
      <c r="W47" s="3"/>
      <c r="X47" s="3"/>
    </row>
    <row r="48" spans="1:24" ht="14.25" customHeight="1">
      <c r="A48" s="324" t="s">
        <v>291</v>
      </c>
      <c r="B48" s="299">
        <v>0</v>
      </c>
      <c r="C48" s="299">
        <v>0</v>
      </c>
      <c r="D48" s="220">
        <v>0</v>
      </c>
      <c r="E48" s="221">
        <v>0</v>
      </c>
      <c r="F48" s="220">
        <v>0</v>
      </c>
      <c r="G48" s="299">
        <v>0</v>
      </c>
      <c r="H48" s="300">
        <v>0</v>
      </c>
      <c r="I48" s="299">
        <v>0</v>
      </c>
      <c r="J48" s="296"/>
      <c r="V48" s="3"/>
      <c r="W48" s="3"/>
      <c r="X48" s="3"/>
    </row>
    <row r="49" spans="1:24" ht="14.25" customHeight="1">
      <c r="A49" s="354" t="s">
        <v>293</v>
      </c>
      <c r="B49" s="349">
        <v>0</v>
      </c>
      <c r="C49" s="350">
        <v>0</v>
      </c>
      <c r="D49" s="351">
        <v>0</v>
      </c>
      <c r="E49" s="351">
        <v>0</v>
      </c>
      <c r="F49" s="351">
        <v>0</v>
      </c>
      <c r="G49" s="349">
        <v>0</v>
      </c>
      <c r="H49" s="352">
        <v>0</v>
      </c>
      <c r="I49" s="349">
        <v>0</v>
      </c>
      <c r="J49" s="296"/>
      <c r="V49" s="3"/>
      <c r="W49" s="3"/>
      <c r="X49" s="3"/>
    </row>
    <row r="50" spans="1:24">
      <c r="A50" s="215" t="s">
        <v>314</v>
      </c>
      <c r="B50" s="297">
        <v>164027.39899999998</v>
      </c>
      <c r="C50" s="297">
        <v>2941.419308</v>
      </c>
      <c r="D50" s="216">
        <v>166968.81830799999</v>
      </c>
      <c r="E50" s="216">
        <v>0</v>
      </c>
      <c r="F50" s="297">
        <v>166968.81830799999</v>
      </c>
      <c r="G50" s="297">
        <v>154460.71930900001</v>
      </c>
      <c r="H50" s="298">
        <v>92.508721612961992</v>
      </c>
      <c r="I50" s="297">
        <v>12508.098999</v>
      </c>
      <c r="J50" s="296"/>
      <c r="V50" s="3"/>
      <c r="W50" s="3"/>
      <c r="X50" s="3"/>
    </row>
    <row r="51" spans="1:24">
      <c r="A51" s="219" t="s">
        <v>53</v>
      </c>
      <c r="B51" s="299">
        <v>159560.06899999999</v>
      </c>
      <c r="C51" s="299">
        <v>0</v>
      </c>
      <c r="D51" s="220">
        <v>159560.06899999999</v>
      </c>
      <c r="E51" s="221">
        <v>0</v>
      </c>
      <c r="F51" s="220">
        <v>159560.06899999999</v>
      </c>
      <c r="G51" s="299">
        <v>146364.70895299999</v>
      </c>
      <c r="H51" s="300">
        <v>91.730161481065792</v>
      </c>
      <c r="I51" s="299">
        <v>13195.360047</v>
      </c>
      <c r="J51" s="296"/>
      <c r="V51" s="3"/>
      <c r="W51" s="3"/>
      <c r="X51" s="3"/>
    </row>
    <row r="52" spans="1:24">
      <c r="A52" s="490" t="s">
        <v>54</v>
      </c>
      <c r="B52" s="491">
        <v>0</v>
      </c>
      <c r="C52" s="491">
        <v>0</v>
      </c>
      <c r="D52" s="491">
        <v>0</v>
      </c>
      <c r="E52" s="491">
        <v>0</v>
      </c>
      <c r="F52" s="491">
        <v>0</v>
      </c>
      <c r="G52" s="491">
        <v>0</v>
      </c>
      <c r="H52" s="492">
        <v>0</v>
      </c>
      <c r="I52" s="491">
        <v>0</v>
      </c>
      <c r="J52" s="296"/>
      <c r="V52" s="3"/>
      <c r="W52" s="3"/>
      <c r="X52" s="3"/>
    </row>
    <row r="53" spans="1:24">
      <c r="A53" s="219" t="s">
        <v>283</v>
      </c>
      <c r="B53" s="299">
        <v>0</v>
      </c>
      <c r="C53" s="299">
        <v>0</v>
      </c>
      <c r="D53" s="220">
        <v>0</v>
      </c>
      <c r="E53" s="221">
        <v>0</v>
      </c>
      <c r="F53" s="220">
        <v>0</v>
      </c>
      <c r="G53" s="299">
        <v>0</v>
      </c>
      <c r="H53" s="300">
        <v>0</v>
      </c>
      <c r="I53" s="299">
        <v>0</v>
      </c>
      <c r="J53" s="296"/>
      <c r="V53" s="3"/>
      <c r="W53" s="3"/>
      <c r="X53" s="3"/>
    </row>
    <row r="54" spans="1:24">
      <c r="A54" s="219" t="s">
        <v>284</v>
      </c>
      <c r="B54" s="299">
        <v>0</v>
      </c>
      <c r="C54" s="299">
        <v>0</v>
      </c>
      <c r="D54" s="220">
        <v>0</v>
      </c>
      <c r="E54" s="221">
        <v>0</v>
      </c>
      <c r="F54" s="220">
        <v>0</v>
      </c>
      <c r="G54" s="299">
        <v>0</v>
      </c>
      <c r="H54" s="300">
        <v>0</v>
      </c>
      <c r="I54" s="299">
        <v>0</v>
      </c>
      <c r="J54" s="296"/>
      <c r="V54" s="3"/>
      <c r="W54" s="3"/>
      <c r="X54" s="3"/>
    </row>
    <row r="55" spans="1:24">
      <c r="A55" s="219" t="s">
        <v>285</v>
      </c>
      <c r="B55" s="299">
        <v>0</v>
      </c>
      <c r="C55" s="299">
        <v>0</v>
      </c>
      <c r="D55" s="220">
        <v>0</v>
      </c>
      <c r="E55" s="221">
        <v>0</v>
      </c>
      <c r="F55" s="220">
        <v>0</v>
      </c>
      <c r="G55" s="299">
        <v>0</v>
      </c>
      <c r="H55" s="300">
        <v>0</v>
      </c>
      <c r="I55" s="299">
        <v>0</v>
      </c>
      <c r="J55" s="296"/>
      <c r="V55" s="3"/>
      <c r="W55" s="3"/>
      <c r="X55" s="3"/>
    </row>
    <row r="56" spans="1:24">
      <c r="A56" s="219" t="s">
        <v>286</v>
      </c>
      <c r="B56" s="299">
        <v>0</v>
      </c>
      <c r="C56" s="299">
        <v>0</v>
      </c>
      <c r="D56" s="220">
        <v>0</v>
      </c>
      <c r="E56" s="221">
        <v>0</v>
      </c>
      <c r="F56" s="220">
        <v>0</v>
      </c>
      <c r="G56" s="299">
        <v>0</v>
      </c>
      <c r="H56" s="300">
        <v>0</v>
      </c>
      <c r="I56" s="299">
        <v>0</v>
      </c>
      <c r="J56" s="296"/>
      <c r="V56" s="3"/>
      <c r="W56" s="3"/>
      <c r="X56" s="3"/>
    </row>
    <row r="57" spans="1:24">
      <c r="A57" s="224" t="s">
        <v>57</v>
      </c>
      <c r="B57" s="302">
        <v>167.20699999999999</v>
      </c>
      <c r="C57" s="303">
        <v>0</v>
      </c>
      <c r="D57" s="302">
        <v>167.20699999999999</v>
      </c>
      <c r="E57" s="302">
        <v>0</v>
      </c>
      <c r="F57" s="302">
        <v>167.20699999999999</v>
      </c>
      <c r="G57" s="303">
        <v>854.46804799999995</v>
      </c>
      <c r="H57" s="304">
        <v>511.02408870442025</v>
      </c>
      <c r="I57" s="302">
        <v>-687.26104799999996</v>
      </c>
      <c r="J57" s="296"/>
      <c r="V57" s="3"/>
      <c r="W57" s="3"/>
      <c r="X57" s="3"/>
    </row>
    <row r="58" spans="1:24">
      <c r="A58" s="323" t="s">
        <v>287</v>
      </c>
      <c r="B58" s="299">
        <v>0</v>
      </c>
      <c r="C58" s="299">
        <v>0</v>
      </c>
      <c r="D58" s="220">
        <v>0</v>
      </c>
      <c r="E58" s="221">
        <v>0</v>
      </c>
      <c r="F58" s="220">
        <v>0</v>
      </c>
      <c r="G58" s="299">
        <v>0</v>
      </c>
      <c r="H58" s="300">
        <v>0</v>
      </c>
      <c r="I58" s="299">
        <v>0</v>
      </c>
      <c r="J58" s="296"/>
      <c r="V58" s="3"/>
      <c r="W58" s="3"/>
      <c r="X58" s="3"/>
    </row>
    <row r="59" spans="1:24">
      <c r="A59" s="346" t="s">
        <v>288</v>
      </c>
      <c r="B59" s="299">
        <v>167.20699999999999</v>
      </c>
      <c r="C59" s="299">
        <v>0</v>
      </c>
      <c r="D59" s="220">
        <v>167.20699999999999</v>
      </c>
      <c r="E59" s="221">
        <v>0</v>
      </c>
      <c r="F59" s="220">
        <v>167.20699999999999</v>
      </c>
      <c r="G59" s="299">
        <v>46.478088</v>
      </c>
      <c r="H59" s="300">
        <v>27.796735782592837</v>
      </c>
      <c r="I59" s="299">
        <v>120.72891199999999</v>
      </c>
      <c r="J59" s="296"/>
      <c r="V59" s="3"/>
      <c r="W59" s="3"/>
      <c r="X59" s="3"/>
    </row>
    <row r="60" spans="1:24">
      <c r="A60" s="323" t="s">
        <v>289</v>
      </c>
      <c r="B60" s="299">
        <v>0</v>
      </c>
      <c r="C60" s="299">
        <v>0</v>
      </c>
      <c r="D60" s="220">
        <v>0</v>
      </c>
      <c r="E60" s="221">
        <v>0</v>
      </c>
      <c r="F60" s="220">
        <v>0</v>
      </c>
      <c r="G60" s="299">
        <v>0</v>
      </c>
      <c r="H60" s="300">
        <v>0</v>
      </c>
      <c r="I60" s="299">
        <v>0</v>
      </c>
      <c r="J60" s="296"/>
      <c r="V60" s="3"/>
      <c r="W60" s="3"/>
      <c r="X60" s="3"/>
    </row>
    <row r="61" spans="1:24" ht="17.25" customHeight="1">
      <c r="A61" s="323" t="s">
        <v>290</v>
      </c>
      <c r="B61" s="299">
        <v>0</v>
      </c>
      <c r="C61" s="299">
        <v>0</v>
      </c>
      <c r="D61" s="220">
        <v>0</v>
      </c>
      <c r="E61" s="221">
        <v>0</v>
      </c>
      <c r="F61" s="220">
        <v>0</v>
      </c>
      <c r="G61" s="299">
        <v>0</v>
      </c>
      <c r="H61" s="300">
        <v>0</v>
      </c>
      <c r="I61" s="299">
        <v>0</v>
      </c>
      <c r="J61" s="296"/>
      <c r="V61" s="3"/>
      <c r="W61" s="3"/>
      <c r="X61" s="3"/>
    </row>
    <row r="62" spans="1:24" ht="17.25" customHeight="1">
      <c r="A62" s="324" t="s">
        <v>291</v>
      </c>
      <c r="B62" s="299">
        <v>0</v>
      </c>
      <c r="C62" s="299">
        <v>0</v>
      </c>
      <c r="D62" s="220">
        <v>0</v>
      </c>
      <c r="E62" s="221">
        <v>0</v>
      </c>
      <c r="F62" s="220">
        <v>0</v>
      </c>
      <c r="G62" s="299">
        <v>807.98996</v>
      </c>
      <c r="H62" s="300">
        <v>0</v>
      </c>
      <c r="I62" s="299">
        <v>-807.98996</v>
      </c>
      <c r="J62" s="296"/>
      <c r="V62" s="3"/>
      <c r="W62" s="3"/>
      <c r="X62" s="3"/>
    </row>
    <row r="63" spans="1:24" ht="17.25" customHeight="1">
      <c r="A63" s="355" t="s">
        <v>293</v>
      </c>
      <c r="B63" s="349">
        <v>4300.1229999999996</v>
      </c>
      <c r="C63" s="350">
        <v>2941.419308</v>
      </c>
      <c r="D63" s="351">
        <v>7241.542308</v>
      </c>
      <c r="E63" s="351">
        <v>0</v>
      </c>
      <c r="F63" s="351">
        <v>7241.542308</v>
      </c>
      <c r="G63" s="349">
        <v>7241.542308</v>
      </c>
      <c r="H63" s="352">
        <v>100</v>
      </c>
      <c r="I63" s="349">
        <v>0</v>
      </c>
      <c r="J63" s="296"/>
      <c r="V63" s="3"/>
      <c r="W63" s="3"/>
      <c r="X63" s="3"/>
    </row>
    <row r="64" spans="1:24">
      <c r="A64" s="233" t="s">
        <v>315</v>
      </c>
      <c r="B64" s="297">
        <v>75306.627999999997</v>
      </c>
      <c r="C64" s="297">
        <v>2004.2429999999999</v>
      </c>
      <c r="D64" s="216">
        <v>77310.870999999999</v>
      </c>
      <c r="E64" s="216">
        <v>0</v>
      </c>
      <c r="F64" s="297">
        <v>77310.870999999999</v>
      </c>
      <c r="G64" s="297">
        <v>72219.011018000005</v>
      </c>
      <c r="H64" s="298">
        <v>93.413785259255462</v>
      </c>
      <c r="I64" s="297">
        <v>5091.8599820000009</v>
      </c>
      <c r="J64" s="296"/>
      <c r="V64" s="3"/>
      <c r="W64" s="3"/>
      <c r="X64" s="3"/>
    </row>
    <row r="65" spans="1:24">
      <c r="A65" s="219" t="s">
        <v>53</v>
      </c>
      <c r="B65" s="299">
        <v>74427.179000000004</v>
      </c>
      <c r="C65" s="299">
        <v>2924.5479999999998</v>
      </c>
      <c r="D65" s="220">
        <v>77351.726999999999</v>
      </c>
      <c r="E65" s="221">
        <v>0</v>
      </c>
      <c r="F65" s="220">
        <v>77351.726999999999</v>
      </c>
      <c r="G65" s="299">
        <v>67992.363633000001</v>
      </c>
      <c r="H65" s="300">
        <v>87.900252870889361</v>
      </c>
      <c r="I65" s="299">
        <v>9359.3633669999999</v>
      </c>
      <c r="J65" s="296"/>
      <c r="V65" s="3"/>
      <c r="W65" s="3"/>
      <c r="X65" s="3"/>
    </row>
    <row r="66" spans="1:24">
      <c r="A66" s="490" t="s">
        <v>54</v>
      </c>
      <c r="B66" s="491">
        <v>0</v>
      </c>
      <c r="C66" s="491">
        <v>0</v>
      </c>
      <c r="D66" s="491">
        <v>0</v>
      </c>
      <c r="E66" s="491">
        <v>0</v>
      </c>
      <c r="F66" s="491">
        <v>0</v>
      </c>
      <c r="G66" s="491">
        <v>0</v>
      </c>
      <c r="H66" s="492">
        <v>0</v>
      </c>
      <c r="I66" s="491">
        <v>0</v>
      </c>
      <c r="J66" s="296"/>
      <c r="V66" s="3"/>
      <c r="W66" s="3"/>
      <c r="X66" s="3"/>
    </row>
    <row r="67" spans="1:24">
      <c r="A67" s="219" t="s">
        <v>283</v>
      </c>
      <c r="B67" s="299">
        <v>0</v>
      </c>
      <c r="C67" s="299">
        <v>0</v>
      </c>
      <c r="D67" s="220">
        <v>0</v>
      </c>
      <c r="E67" s="221">
        <v>0</v>
      </c>
      <c r="F67" s="220">
        <v>0</v>
      </c>
      <c r="G67" s="299">
        <v>0</v>
      </c>
      <c r="H67" s="300">
        <v>0</v>
      </c>
      <c r="I67" s="299">
        <v>0</v>
      </c>
      <c r="J67" s="296"/>
      <c r="V67" s="3"/>
      <c r="W67" s="3"/>
      <c r="X67" s="3"/>
    </row>
    <row r="68" spans="1:24">
      <c r="A68" s="219" t="s">
        <v>284</v>
      </c>
      <c r="B68" s="299">
        <v>0</v>
      </c>
      <c r="C68" s="299">
        <v>0</v>
      </c>
      <c r="D68" s="220">
        <v>0</v>
      </c>
      <c r="E68" s="221">
        <v>0</v>
      </c>
      <c r="F68" s="220">
        <v>0</v>
      </c>
      <c r="G68" s="299">
        <v>0</v>
      </c>
      <c r="H68" s="300">
        <v>0</v>
      </c>
      <c r="I68" s="299">
        <v>0</v>
      </c>
      <c r="J68" s="296"/>
      <c r="V68" s="3"/>
      <c r="W68" s="3"/>
      <c r="X68" s="3"/>
    </row>
    <row r="69" spans="1:24">
      <c r="A69" s="219" t="s">
        <v>285</v>
      </c>
      <c r="B69" s="299">
        <v>0</v>
      </c>
      <c r="C69" s="299">
        <v>0</v>
      </c>
      <c r="D69" s="220">
        <v>0</v>
      </c>
      <c r="E69" s="221">
        <v>0</v>
      </c>
      <c r="F69" s="220">
        <v>0</v>
      </c>
      <c r="G69" s="299">
        <v>0</v>
      </c>
      <c r="H69" s="300">
        <v>0</v>
      </c>
      <c r="I69" s="299">
        <v>0</v>
      </c>
      <c r="J69" s="296"/>
      <c r="V69" s="3"/>
      <c r="W69" s="3"/>
      <c r="X69" s="3"/>
    </row>
    <row r="70" spans="1:24">
      <c r="A70" s="219" t="s">
        <v>286</v>
      </c>
      <c r="B70" s="299">
        <v>0</v>
      </c>
      <c r="C70" s="299">
        <v>0</v>
      </c>
      <c r="D70" s="220">
        <v>0</v>
      </c>
      <c r="E70" s="221">
        <v>0</v>
      </c>
      <c r="F70" s="220">
        <v>0</v>
      </c>
      <c r="G70" s="299">
        <v>0</v>
      </c>
      <c r="H70" s="300">
        <v>0</v>
      </c>
      <c r="I70" s="299">
        <v>0</v>
      </c>
      <c r="J70" s="296"/>
      <c r="V70" s="3"/>
      <c r="W70" s="3"/>
      <c r="X70" s="3"/>
    </row>
    <row r="71" spans="1:24">
      <c r="A71" s="224" t="s">
        <v>57</v>
      </c>
      <c r="B71" s="302">
        <v>879.44899999999996</v>
      </c>
      <c r="C71" s="303">
        <v>0</v>
      </c>
      <c r="D71" s="302">
        <v>879.44899999999996</v>
      </c>
      <c r="E71" s="302">
        <v>0</v>
      </c>
      <c r="F71" s="302">
        <v>879.44899999999996</v>
      </c>
      <c r="G71" s="303">
        <v>1763.5913849999999</v>
      </c>
      <c r="H71" s="304">
        <v>200.5336733568405</v>
      </c>
      <c r="I71" s="302">
        <v>-884.14238499999999</v>
      </c>
      <c r="J71" s="296"/>
      <c r="V71" s="3"/>
      <c r="W71" s="3"/>
      <c r="X71" s="3"/>
    </row>
    <row r="72" spans="1:24">
      <c r="A72" s="323" t="s">
        <v>287</v>
      </c>
      <c r="B72" s="299">
        <v>0</v>
      </c>
      <c r="C72" s="299">
        <v>0</v>
      </c>
      <c r="D72" s="220">
        <v>0</v>
      </c>
      <c r="E72" s="221">
        <v>0</v>
      </c>
      <c r="F72" s="220">
        <v>0</v>
      </c>
      <c r="G72" s="299">
        <v>0</v>
      </c>
      <c r="H72" s="300">
        <v>0</v>
      </c>
      <c r="I72" s="299">
        <v>0</v>
      </c>
      <c r="J72" s="296"/>
      <c r="V72" s="3"/>
      <c r="W72" s="3"/>
      <c r="X72" s="3"/>
    </row>
    <row r="73" spans="1:24">
      <c r="A73" s="346" t="s">
        <v>288</v>
      </c>
      <c r="B73" s="299">
        <v>879.44899999999996</v>
      </c>
      <c r="C73" s="299">
        <v>0</v>
      </c>
      <c r="D73" s="220">
        <v>879.44899999999996</v>
      </c>
      <c r="E73" s="221">
        <v>0</v>
      </c>
      <c r="F73" s="220">
        <v>879.44899999999996</v>
      </c>
      <c r="G73" s="299">
        <v>1763.5913849999999</v>
      </c>
      <c r="H73" s="300">
        <v>200.5336733568405</v>
      </c>
      <c r="I73" s="299">
        <v>-884.14238499999999</v>
      </c>
      <c r="J73" s="296"/>
      <c r="V73" s="3"/>
      <c r="W73" s="3"/>
      <c r="X73" s="3"/>
    </row>
    <row r="74" spans="1:24">
      <c r="A74" s="323" t="s">
        <v>289</v>
      </c>
      <c r="B74" s="299">
        <v>0</v>
      </c>
      <c r="C74" s="299">
        <v>0</v>
      </c>
      <c r="D74" s="220">
        <v>0</v>
      </c>
      <c r="E74" s="221">
        <v>0</v>
      </c>
      <c r="F74" s="220">
        <v>0</v>
      </c>
      <c r="G74" s="299">
        <v>0</v>
      </c>
      <c r="H74" s="300">
        <v>0</v>
      </c>
      <c r="I74" s="299">
        <v>0</v>
      </c>
      <c r="J74" s="296"/>
      <c r="V74" s="3"/>
      <c r="W74" s="3"/>
      <c r="X74" s="3"/>
    </row>
    <row r="75" spans="1:24" ht="15" customHeight="1">
      <c r="A75" s="323" t="s">
        <v>290</v>
      </c>
      <c r="B75" s="299">
        <v>0</v>
      </c>
      <c r="C75" s="299">
        <v>0</v>
      </c>
      <c r="D75" s="220">
        <v>0</v>
      </c>
      <c r="E75" s="221">
        <v>0</v>
      </c>
      <c r="F75" s="220">
        <v>0</v>
      </c>
      <c r="G75" s="299">
        <v>0</v>
      </c>
      <c r="H75" s="300">
        <v>0</v>
      </c>
      <c r="I75" s="299">
        <v>0</v>
      </c>
      <c r="J75" s="296"/>
      <c r="V75" s="3"/>
      <c r="W75" s="3"/>
      <c r="X75" s="3"/>
    </row>
    <row r="76" spans="1:24" ht="15" customHeight="1">
      <c r="A76" s="324" t="s">
        <v>291</v>
      </c>
      <c r="B76" s="299">
        <v>0</v>
      </c>
      <c r="C76" s="299">
        <v>0</v>
      </c>
      <c r="D76" s="220">
        <v>0</v>
      </c>
      <c r="E76" s="221">
        <v>0</v>
      </c>
      <c r="F76" s="220">
        <v>0</v>
      </c>
      <c r="G76" s="299">
        <v>0</v>
      </c>
      <c r="H76" s="300">
        <v>0</v>
      </c>
      <c r="I76" s="299">
        <v>0</v>
      </c>
      <c r="J76" s="296"/>
      <c r="V76" s="3"/>
      <c r="W76" s="3"/>
      <c r="X76" s="3"/>
    </row>
    <row r="77" spans="1:24" ht="15" customHeight="1">
      <c r="A77" s="354" t="s">
        <v>293</v>
      </c>
      <c r="B77" s="349">
        <v>0</v>
      </c>
      <c r="C77" s="350">
        <v>-920.30499999999995</v>
      </c>
      <c r="D77" s="351">
        <v>-920.30499999999995</v>
      </c>
      <c r="E77" s="351">
        <v>0</v>
      </c>
      <c r="F77" s="351">
        <v>-920.30499999999995</v>
      </c>
      <c r="G77" s="349">
        <v>2463.056</v>
      </c>
      <c r="H77" s="352">
        <v>-267.63475152259304</v>
      </c>
      <c r="I77" s="349">
        <v>-3383.3609999999999</v>
      </c>
      <c r="J77" s="296"/>
      <c r="V77" s="3"/>
      <c r="W77" s="3"/>
      <c r="X77" s="3"/>
    </row>
    <row r="78" spans="1:24">
      <c r="A78" s="215" t="s">
        <v>316</v>
      </c>
      <c r="B78" s="297">
        <v>0</v>
      </c>
      <c r="C78" s="297">
        <v>57415.473999999995</v>
      </c>
      <c r="D78" s="297">
        <v>57415.473999999995</v>
      </c>
      <c r="E78" s="297">
        <v>0</v>
      </c>
      <c r="F78" s="297">
        <v>57415.473999999995</v>
      </c>
      <c r="G78" s="297">
        <v>49625.7739</v>
      </c>
      <c r="H78" s="298">
        <v>86.4327513868474</v>
      </c>
      <c r="I78" s="297">
        <v>7789.7001</v>
      </c>
      <c r="J78" s="296"/>
      <c r="V78" s="3"/>
      <c r="W78" s="3"/>
      <c r="X78" s="3"/>
    </row>
    <row r="79" spans="1:24">
      <c r="A79" s="219" t="s">
        <v>53</v>
      </c>
      <c r="B79" s="299">
        <v>0</v>
      </c>
      <c r="C79" s="299">
        <v>14420.259</v>
      </c>
      <c r="D79" s="220">
        <v>14420.259</v>
      </c>
      <c r="E79" s="221">
        <v>0</v>
      </c>
      <c r="F79" s="220">
        <v>14420.259</v>
      </c>
      <c r="G79" s="299">
        <v>6659.6705110000003</v>
      </c>
      <c r="H79" s="300">
        <v>46.182738541658651</v>
      </c>
      <c r="I79" s="299">
        <v>7760.5884889999998</v>
      </c>
      <c r="J79" s="296"/>
      <c r="V79" s="3"/>
      <c r="W79" s="3"/>
      <c r="X79" s="3"/>
    </row>
    <row r="80" spans="1:24">
      <c r="A80" s="490" t="s">
        <v>54</v>
      </c>
      <c r="B80" s="491">
        <v>0</v>
      </c>
      <c r="C80" s="491">
        <v>21215</v>
      </c>
      <c r="D80" s="491">
        <v>21215</v>
      </c>
      <c r="E80" s="491">
        <v>0</v>
      </c>
      <c r="F80" s="491">
        <v>21215</v>
      </c>
      <c r="G80" s="491">
        <v>21215</v>
      </c>
      <c r="H80" s="492">
        <v>100</v>
      </c>
      <c r="I80" s="491">
        <v>0</v>
      </c>
      <c r="J80" s="296"/>
      <c r="V80" s="3"/>
      <c r="W80" s="3"/>
      <c r="X80" s="3"/>
    </row>
    <row r="81" spans="1:24">
      <c r="A81" s="219" t="s">
        <v>283</v>
      </c>
      <c r="B81" s="299">
        <v>0</v>
      </c>
      <c r="C81" s="299">
        <v>0</v>
      </c>
      <c r="D81" s="220">
        <v>0</v>
      </c>
      <c r="E81" s="221">
        <v>0</v>
      </c>
      <c r="F81" s="220">
        <v>0</v>
      </c>
      <c r="G81" s="299">
        <v>0</v>
      </c>
      <c r="H81" s="300">
        <v>0</v>
      </c>
      <c r="I81" s="299">
        <v>0</v>
      </c>
      <c r="J81" s="296"/>
      <c r="V81" s="3"/>
      <c r="W81" s="3"/>
      <c r="X81" s="3"/>
    </row>
    <row r="82" spans="1:24">
      <c r="A82" s="219" t="s">
        <v>284</v>
      </c>
      <c r="B82" s="299">
        <v>0</v>
      </c>
      <c r="C82" s="299">
        <v>0</v>
      </c>
      <c r="D82" s="220">
        <v>0</v>
      </c>
      <c r="E82" s="221">
        <v>0</v>
      </c>
      <c r="F82" s="220">
        <v>0</v>
      </c>
      <c r="G82" s="299">
        <v>0</v>
      </c>
      <c r="H82" s="300">
        <v>0</v>
      </c>
      <c r="I82" s="299">
        <v>0</v>
      </c>
      <c r="J82" s="296"/>
      <c r="V82" s="3"/>
      <c r="W82" s="3"/>
      <c r="X82" s="3"/>
    </row>
    <row r="83" spans="1:24">
      <c r="A83" s="219" t="s">
        <v>285</v>
      </c>
      <c r="B83" s="299">
        <v>0</v>
      </c>
      <c r="C83" s="299">
        <v>21215</v>
      </c>
      <c r="D83" s="220">
        <v>21215</v>
      </c>
      <c r="E83" s="221">
        <v>0</v>
      </c>
      <c r="F83" s="220">
        <v>21215</v>
      </c>
      <c r="G83" s="299">
        <v>21215</v>
      </c>
      <c r="H83" s="300">
        <v>100</v>
      </c>
      <c r="I83" s="299">
        <v>0</v>
      </c>
      <c r="J83" s="296"/>
      <c r="V83" s="3"/>
      <c r="W83" s="3"/>
      <c r="X83" s="3"/>
    </row>
    <row r="84" spans="1:24">
      <c r="A84" s="219" t="s">
        <v>286</v>
      </c>
      <c r="B84" s="299">
        <v>0</v>
      </c>
      <c r="C84" s="299">
        <v>0</v>
      </c>
      <c r="D84" s="220">
        <v>0</v>
      </c>
      <c r="E84" s="221">
        <v>0</v>
      </c>
      <c r="F84" s="220">
        <v>0</v>
      </c>
      <c r="G84" s="299">
        <v>0</v>
      </c>
      <c r="H84" s="300">
        <v>0</v>
      </c>
      <c r="I84" s="299">
        <v>0</v>
      </c>
      <c r="J84" s="296"/>
      <c r="V84" s="3"/>
      <c r="W84" s="3"/>
      <c r="X84" s="3"/>
    </row>
    <row r="85" spans="1:24">
      <c r="A85" s="224" t="s">
        <v>214</v>
      </c>
      <c r="B85" s="302">
        <v>0</v>
      </c>
      <c r="C85" s="303">
        <v>284.27</v>
      </c>
      <c r="D85" s="302">
        <v>284.27</v>
      </c>
      <c r="E85" s="302">
        <v>0</v>
      </c>
      <c r="F85" s="302">
        <v>284.27</v>
      </c>
      <c r="G85" s="303">
        <v>255.158389</v>
      </c>
      <c r="H85" s="304">
        <v>89.759168748021253</v>
      </c>
      <c r="I85" s="302">
        <v>29.111611</v>
      </c>
      <c r="J85" s="296"/>
      <c r="V85" s="3"/>
      <c r="W85" s="3"/>
      <c r="X85" s="3"/>
    </row>
    <row r="86" spans="1:24">
      <c r="A86" s="323" t="s">
        <v>287</v>
      </c>
      <c r="B86" s="299">
        <v>0</v>
      </c>
      <c r="C86" s="299">
        <v>0</v>
      </c>
      <c r="D86" s="220">
        <v>0</v>
      </c>
      <c r="E86" s="221">
        <v>0</v>
      </c>
      <c r="F86" s="220">
        <v>0</v>
      </c>
      <c r="G86" s="299">
        <v>0</v>
      </c>
      <c r="H86" s="300">
        <v>0</v>
      </c>
      <c r="I86" s="299">
        <v>0</v>
      </c>
      <c r="J86" s="296"/>
      <c r="V86" s="3"/>
      <c r="W86" s="3"/>
      <c r="X86" s="3"/>
    </row>
    <row r="87" spans="1:24">
      <c r="A87" s="346" t="s">
        <v>288</v>
      </c>
      <c r="B87" s="299">
        <v>0</v>
      </c>
      <c r="C87" s="299">
        <v>284.27</v>
      </c>
      <c r="D87" s="220">
        <v>284.27</v>
      </c>
      <c r="E87" s="221">
        <v>0</v>
      </c>
      <c r="F87" s="220">
        <v>284.27</v>
      </c>
      <c r="G87" s="299">
        <v>167.26247699999999</v>
      </c>
      <c r="H87" s="300">
        <v>58.839299609526151</v>
      </c>
      <c r="I87" s="299">
        <v>117.00752300000001</v>
      </c>
      <c r="J87" s="296"/>
      <c r="V87" s="3"/>
      <c r="W87" s="3"/>
      <c r="X87" s="3"/>
    </row>
    <row r="88" spans="1:24">
      <c r="A88" s="323" t="s">
        <v>289</v>
      </c>
      <c r="B88" s="299">
        <v>0</v>
      </c>
      <c r="C88" s="299">
        <v>0</v>
      </c>
      <c r="D88" s="220">
        <v>0</v>
      </c>
      <c r="E88" s="221">
        <v>0</v>
      </c>
      <c r="F88" s="220">
        <v>0</v>
      </c>
      <c r="G88" s="299">
        <v>0</v>
      </c>
      <c r="H88" s="300">
        <v>0</v>
      </c>
      <c r="I88" s="299">
        <v>0</v>
      </c>
      <c r="J88" s="296"/>
      <c r="V88" s="3"/>
      <c r="W88" s="3"/>
      <c r="X88" s="3"/>
    </row>
    <row r="89" spans="1:24" ht="15.75" customHeight="1">
      <c r="A89" s="323" t="s">
        <v>290</v>
      </c>
      <c r="B89" s="299">
        <v>0</v>
      </c>
      <c r="C89" s="299">
        <v>0</v>
      </c>
      <c r="D89" s="220">
        <v>0</v>
      </c>
      <c r="E89" s="221">
        <v>0</v>
      </c>
      <c r="F89" s="220">
        <v>0</v>
      </c>
      <c r="G89" s="299">
        <v>0</v>
      </c>
      <c r="H89" s="300">
        <v>0</v>
      </c>
      <c r="I89" s="299">
        <v>0</v>
      </c>
      <c r="J89" s="296"/>
      <c r="V89" s="3"/>
      <c r="W89" s="3"/>
      <c r="X89" s="3"/>
    </row>
    <row r="90" spans="1:24" ht="15.75" customHeight="1">
      <c r="A90" s="324" t="s">
        <v>291</v>
      </c>
      <c r="B90" s="299">
        <v>0</v>
      </c>
      <c r="C90" s="299">
        <v>0</v>
      </c>
      <c r="D90" s="220">
        <v>0</v>
      </c>
      <c r="E90" s="221">
        <v>0</v>
      </c>
      <c r="F90" s="220">
        <v>0</v>
      </c>
      <c r="G90" s="299">
        <v>87.895911999999996</v>
      </c>
      <c r="H90" s="300">
        <v>0</v>
      </c>
      <c r="I90" s="299">
        <v>-87.895911999999996</v>
      </c>
      <c r="J90" s="296"/>
      <c r="V90" s="3"/>
      <c r="W90" s="3"/>
      <c r="X90" s="3"/>
    </row>
    <row r="91" spans="1:24" ht="15.75" customHeight="1">
      <c r="A91" s="354" t="s">
        <v>293</v>
      </c>
      <c r="B91" s="349">
        <v>0</v>
      </c>
      <c r="C91" s="350">
        <v>21495.945</v>
      </c>
      <c r="D91" s="351">
        <v>21495.945</v>
      </c>
      <c r="E91" s="351">
        <v>0</v>
      </c>
      <c r="F91" s="351">
        <v>21495.945</v>
      </c>
      <c r="G91" s="349">
        <v>21495.945</v>
      </c>
      <c r="H91" s="352">
        <v>100</v>
      </c>
      <c r="I91" s="349">
        <v>0</v>
      </c>
      <c r="J91" s="296"/>
      <c r="V91" s="3"/>
      <c r="W91" s="3"/>
      <c r="X91" s="3"/>
    </row>
    <row r="92" spans="1:24">
      <c r="A92" s="215" t="s">
        <v>317</v>
      </c>
      <c r="B92" s="297">
        <v>38059.603000000003</v>
      </c>
      <c r="C92" s="297">
        <v>-261.18768499999987</v>
      </c>
      <c r="D92" s="216">
        <v>37798.415314999998</v>
      </c>
      <c r="E92" s="216">
        <v>0</v>
      </c>
      <c r="F92" s="297">
        <v>37798.415314999998</v>
      </c>
      <c r="G92" s="297">
        <v>34192.566031000002</v>
      </c>
      <c r="H92" s="298">
        <v>90.46031624884273</v>
      </c>
      <c r="I92" s="297">
        <v>3605.8492840000004</v>
      </c>
      <c r="J92" s="296"/>
      <c r="V92" s="3"/>
      <c r="W92" s="3"/>
      <c r="X92" s="3"/>
    </row>
    <row r="93" spans="1:24">
      <c r="A93" s="219" t="s">
        <v>53</v>
      </c>
      <c r="B93" s="299">
        <v>10424.120999999999</v>
      </c>
      <c r="C93" s="299">
        <v>-2163</v>
      </c>
      <c r="D93" s="220">
        <v>8261.1209999999992</v>
      </c>
      <c r="E93" s="221">
        <v>0</v>
      </c>
      <c r="F93" s="220">
        <v>8261.1209999999992</v>
      </c>
      <c r="G93" s="299">
        <v>4064.20298</v>
      </c>
      <c r="H93" s="300">
        <v>49.196749206312319</v>
      </c>
      <c r="I93" s="299">
        <v>4196.9180200000001</v>
      </c>
      <c r="J93" s="296"/>
      <c r="V93" s="3"/>
      <c r="W93" s="3"/>
      <c r="X93" s="3"/>
    </row>
    <row r="94" spans="1:24">
      <c r="A94" s="490" t="s">
        <v>54</v>
      </c>
      <c r="B94" s="491">
        <v>20970.63</v>
      </c>
      <c r="C94" s="491">
        <v>0</v>
      </c>
      <c r="D94" s="491">
        <v>20970.63</v>
      </c>
      <c r="E94" s="491">
        <v>0</v>
      </c>
      <c r="F94" s="491">
        <v>20970.63</v>
      </c>
      <c r="G94" s="491">
        <v>21003.881095000001</v>
      </c>
      <c r="H94" s="492">
        <v>100.15856030553208</v>
      </c>
      <c r="I94" s="491">
        <v>-33.251094999999999</v>
      </c>
      <c r="J94" s="296"/>
      <c r="V94" s="3"/>
      <c r="W94" s="3"/>
      <c r="X94" s="3"/>
    </row>
    <row r="95" spans="1:24">
      <c r="A95" s="219" t="s">
        <v>283</v>
      </c>
      <c r="B95" s="299">
        <v>6770.63</v>
      </c>
      <c r="C95" s="299">
        <v>0</v>
      </c>
      <c r="D95" s="220">
        <v>6770.63</v>
      </c>
      <c r="E95" s="221">
        <v>0</v>
      </c>
      <c r="F95" s="220">
        <v>6770.63</v>
      </c>
      <c r="G95" s="299">
        <v>6803.8810949999997</v>
      </c>
      <c r="H95" s="300">
        <v>100.49110784373094</v>
      </c>
      <c r="I95" s="299">
        <v>-33.251094999999999</v>
      </c>
      <c r="J95" s="296"/>
      <c r="V95" s="3"/>
      <c r="W95" s="3"/>
      <c r="X95" s="3"/>
    </row>
    <row r="96" spans="1:24">
      <c r="A96" s="219" t="s">
        <v>284</v>
      </c>
      <c r="B96" s="299">
        <v>0</v>
      </c>
      <c r="C96" s="299">
        <v>0</v>
      </c>
      <c r="D96" s="220">
        <v>0</v>
      </c>
      <c r="E96" s="221">
        <v>0</v>
      </c>
      <c r="F96" s="220">
        <v>0</v>
      </c>
      <c r="G96" s="299">
        <v>0</v>
      </c>
      <c r="H96" s="300">
        <v>0</v>
      </c>
      <c r="I96" s="299">
        <v>0</v>
      </c>
      <c r="J96" s="296"/>
      <c r="V96" s="3"/>
      <c r="W96" s="3"/>
      <c r="X96" s="3"/>
    </row>
    <row r="97" spans="1:24">
      <c r="A97" s="219" t="s">
        <v>285</v>
      </c>
      <c r="B97" s="299">
        <v>14200</v>
      </c>
      <c r="C97" s="299">
        <v>0</v>
      </c>
      <c r="D97" s="220">
        <v>14200</v>
      </c>
      <c r="E97" s="221">
        <v>0</v>
      </c>
      <c r="F97" s="220">
        <v>14200</v>
      </c>
      <c r="G97" s="299">
        <v>14200</v>
      </c>
      <c r="H97" s="300">
        <v>100</v>
      </c>
      <c r="I97" s="299">
        <v>0</v>
      </c>
      <c r="J97" s="296"/>
      <c r="V97" s="3"/>
      <c r="W97" s="3"/>
      <c r="X97" s="3"/>
    </row>
    <row r="98" spans="1:24">
      <c r="A98" s="219" t="s">
        <v>286</v>
      </c>
      <c r="B98" s="299">
        <v>0</v>
      </c>
      <c r="C98" s="299">
        <v>0</v>
      </c>
      <c r="D98" s="220">
        <v>0</v>
      </c>
      <c r="E98" s="221">
        <v>0</v>
      </c>
      <c r="F98" s="220">
        <v>0</v>
      </c>
      <c r="G98" s="299">
        <v>0</v>
      </c>
      <c r="H98" s="300">
        <v>0</v>
      </c>
      <c r="I98" s="299">
        <v>0</v>
      </c>
      <c r="J98" s="296"/>
      <c r="V98" s="3"/>
      <c r="W98" s="3"/>
      <c r="X98" s="3"/>
    </row>
    <row r="99" spans="1:24">
      <c r="A99" s="224" t="s">
        <v>57</v>
      </c>
      <c r="B99" s="302">
        <v>4380</v>
      </c>
      <c r="C99" s="303">
        <v>-4150</v>
      </c>
      <c r="D99" s="302">
        <v>230</v>
      </c>
      <c r="E99" s="302">
        <v>0</v>
      </c>
      <c r="F99" s="302">
        <v>230</v>
      </c>
      <c r="G99" s="303">
        <v>787.81764099999998</v>
      </c>
      <c r="H99" s="304">
        <v>342.52940913043477</v>
      </c>
      <c r="I99" s="302">
        <v>-557.81764099999998</v>
      </c>
      <c r="J99" s="296"/>
      <c r="V99" s="3"/>
      <c r="W99" s="3"/>
      <c r="X99" s="3"/>
    </row>
    <row r="100" spans="1:24">
      <c r="A100" s="323" t="s">
        <v>287</v>
      </c>
      <c r="B100" s="299">
        <v>0</v>
      </c>
      <c r="C100" s="299">
        <v>0</v>
      </c>
      <c r="D100" s="220">
        <v>0</v>
      </c>
      <c r="E100" s="221">
        <v>0</v>
      </c>
      <c r="F100" s="220">
        <v>0</v>
      </c>
      <c r="G100" s="299">
        <v>0</v>
      </c>
      <c r="H100" s="300">
        <v>0</v>
      </c>
      <c r="I100" s="299">
        <v>0</v>
      </c>
      <c r="J100" s="296"/>
      <c r="V100" s="3"/>
      <c r="W100" s="3"/>
      <c r="X100" s="3"/>
    </row>
    <row r="101" spans="1:24">
      <c r="A101" s="346" t="s">
        <v>288</v>
      </c>
      <c r="B101" s="299">
        <v>230</v>
      </c>
      <c r="C101" s="299">
        <v>0</v>
      </c>
      <c r="D101" s="220">
        <v>230</v>
      </c>
      <c r="E101" s="221">
        <v>0</v>
      </c>
      <c r="F101" s="220">
        <v>230</v>
      </c>
      <c r="G101" s="299">
        <v>787.81764099999998</v>
      </c>
      <c r="H101" s="300">
        <v>342.52940913043477</v>
      </c>
      <c r="I101" s="299">
        <v>-557.81764099999998</v>
      </c>
      <c r="J101" s="296"/>
      <c r="V101" s="3"/>
      <c r="W101" s="3"/>
      <c r="X101" s="3"/>
    </row>
    <row r="102" spans="1:24">
      <c r="A102" s="323" t="s">
        <v>289</v>
      </c>
      <c r="B102" s="299">
        <v>4150</v>
      </c>
      <c r="C102" s="299">
        <v>-4150</v>
      </c>
      <c r="D102" s="220">
        <v>0</v>
      </c>
      <c r="E102" s="221">
        <v>0</v>
      </c>
      <c r="F102" s="220">
        <v>0</v>
      </c>
      <c r="G102" s="299">
        <v>0</v>
      </c>
      <c r="H102" s="300">
        <v>0</v>
      </c>
      <c r="I102" s="299">
        <v>0</v>
      </c>
      <c r="J102" s="296"/>
      <c r="V102" s="3"/>
      <c r="W102" s="3"/>
      <c r="X102" s="3"/>
    </row>
    <row r="103" spans="1:24" ht="18.75" customHeight="1">
      <c r="A103" s="323" t="s">
        <v>290</v>
      </c>
      <c r="B103" s="299">
        <v>0</v>
      </c>
      <c r="C103" s="299">
        <v>0</v>
      </c>
      <c r="D103" s="220">
        <v>0</v>
      </c>
      <c r="E103" s="221">
        <v>0</v>
      </c>
      <c r="F103" s="220">
        <v>0</v>
      </c>
      <c r="G103" s="299">
        <v>0</v>
      </c>
      <c r="H103" s="300">
        <v>0</v>
      </c>
      <c r="I103" s="299">
        <v>0</v>
      </c>
      <c r="J103" s="296"/>
      <c r="V103" s="3"/>
      <c r="W103" s="3"/>
      <c r="X103" s="3"/>
    </row>
    <row r="104" spans="1:24" ht="18.75" customHeight="1">
      <c r="A104" s="324" t="s">
        <v>291</v>
      </c>
      <c r="B104" s="299">
        <v>0</v>
      </c>
      <c r="C104" s="299">
        <v>0</v>
      </c>
      <c r="D104" s="220">
        <v>0</v>
      </c>
      <c r="E104" s="221">
        <v>0</v>
      </c>
      <c r="F104" s="220">
        <v>0</v>
      </c>
      <c r="G104" s="299">
        <v>0</v>
      </c>
      <c r="H104" s="300">
        <v>0</v>
      </c>
      <c r="I104" s="299">
        <v>0</v>
      </c>
      <c r="J104" s="296"/>
      <c r="V104" s="3"/>
      <c r="W104" s="3"/>
      <c r="X104" s="3"/>
    </row>
    <row r="105" spans="1:24" ht="18.75" customHeight="1">
      <c r="A105" s="354" t="s">
        <v>293</v>
      </c>
      <c r="B105" s="349">
        <v>2284.8519999999999</v>
      </c>
      <c r="C105" s="350">
        <v>6051.8123150000001</v>
      </c>
      <c r="D105" s="351">
        <v>8336.664315</v>
      </c>
      <c r="E105" s="351">
        <v>0</v>
      </c>
      <c r="F105" s="351">
        <v>8336.664315</v>
      </c>
      <c r="G105" s="349">
        <v>8336.664315</v>
      </c>
      <c r="H105" s="352">
        <v>100</v>
      </c>
      <c r="I105" s="349">
        <v>0</v>
      </c>
      <c r="J105" s="296"/>
      <c r="V105" s="3"/>
      <c r="W105" s="3"/>
      <c r="X105" s="3"/>
    </row>
    <row r="106" spans="1:24">
      <c r="A106" s="332" t="s">
        <v>318</v>
      </c>
      <c r="B106" s="234">
        <v>6508814.4869520003</v>
      </c>
      <c r="C106" s="234">
        <v>-1494263.4527299998</v>
      </c>
      <c r="D106" s="234">
        <v>5014551.0342220012</v>
      </c>
      <c r="E106" s="234">
        <v>0</v>
      </c>
      <c r="F106" s="234">
        <v>5014551.0342220012</v>
      </c>
      <c r="G106" s="234">
        <v>4941545.9856280005</v>
      </c>
      <c r="H106" s="309">
        <v>98.544135893806356</v>
      </c>
      <c r="I106" s="234">
        <v>73005.048594000007</v>
      </c>
      <c r="J106" s="296"/>
      <c r="V106" s="3"/>
      <c r="W106" s="3"/>
      <c r="X106" s="3"/>
    </row>
    <row r="107" spans="1:24">
      <c r="A107" s="310" t="s">
        <v>124</v>
      </c>
      <c r="B107" s="311">
        <v>1682285.2724459998</v>
      </c>
      <c r="C107" s="311">
        <v>183001.894118</v>
      </c>
      <c r="D107" s="311">
        <v>1865287.1665639998</v>
      </c>
      <c r="E107" s="311">
        <v>0</v>
      </c>
      <c r="F107" s="311">
        <v>1865287.1665639998</v>
      </c>
      <c r="G107" s="311">
        <v>1816256.5366230002</v>
      </c>
      <c r="H107" s="312">
        <v>97.371416540043114</v>
      </c>
      <c r="I107" s="311">
        <v>49030.629940999999</v>
      </c>
      <c r="J107" s="296"/>
      <c r="V107" s="3"/>
      <c r="W107" s="3"/>
      <c r="X107" s="3"/>
    </row>
    <row r="108" spans="1:24">
      <c r="A108" s="310" t="s">
        <v>54</v>
      </c>
      <c r="B108" s="299">
        <v>3495108.2793819997</v>
      </c>
      <c r="C108" s="299">
        <v>-1781754.1759129998</v>
      </c>
      <c r="D108" s="299">
        <v>1713354.1034690002</v>
      </c>
      <c r="E108" s="306">
        <v>0</v>
      </c>
      <c r="F108" s="299">
        <v>1713354.1034690002</v>
      </c>
      <c r="G108" s="306">
        <v>1631905.3480760001</v>
      </c>
      <c r="H108" s="300">
        <v>95.246239220013422</v>
      </c>
      <c r="I108" s="299">
        <v>81448.755392999999</v>
      </c>
      <c r="J108" s="296"/>
      <c r="V108" s="3"/>
      <c r="W108" s="3"/>
      <c r="X108" s="3"/>
    </row>
    <row r="109" spans="1:24">
      <c r="A109" s="310" t="s">
        <v>214</v>
      </c>
      <c r="B109" s="299">
        <v>303521.59100000001</v>
      </c>
      <c r="C109" s="299">
        <v>-104181.637598</v>
      </c>
      <c r="D109" s="299">
        <v>199339.95340199998</v>
      </c>
      <c r="E109" s="299">
        <v>0</v>
      </c>
      <c r="F109" s="299">
        <v>199339.95340199998</v>
      </c>
      <c r="G109" s="299">
        <v>253430.92914200004</v>
      </c>
      <c r="H109" s="300">
        <v>127.13503982361087</v>
      </c>
      <c r="I109" s="299">
        <v>-54090.975740000002</v>
      </c>
      <c r="J109" s="296"/>
      <c r="V109" s="3"/>
      <c r="W109" s="3"/>
      <c r="X109" s="3"/>
    </row>
    <row r="110" spans="1:24">
      <c r="A110" s="356" t="s">
        <v>296</v>
      </c>
      <c r="B110" s="357">
        <v>5480915.1428279998</v>
      </c>
      <c r="C110" s="357">
        <v>-1702933.9193929997</v>
      </c>
      <c r="D110" s="357">
        <v>3777981.2234350001</v>
      </c>
      <c r="E110" s="357">
        <v>0</v>
      </c>
      <c r="F110" s="357">
        <v>3777981.2234350001</v>
      </c>
      <c r="G110" s="357">
        <v>3701592.8138410002</v>
      </c>
      <c r="H110" s="358">
        <v>97.978062751605037</v>
      </c>
      <c r="I110" s="357">
        <v>76388.409593999997</v>
      </c>
      <c r="J110" s="296"/>
      <c r="V110" s="3"/>
      <c r="W110" s="3"/>
      <c r="X110" s="3"/>
    </row>
    <row r="111" spans="1:24">
      <c r="A111" s="308" t="s">
        <v>68</v>
      </c>
      <c r="B111" s="313">
        <v>1027899.3441239999</v>
      </c>
      <c r="C111" s="313">
        <v>208670.466663</v>
      </c>
      <c r="D111" s="313">
        <v>1236569.810787</v>
      </c>
      <c r="E111" s="313">
        <v>0</v>
      </c>
      <c r="F111" s="313">
        <v>1236569.810787</v>
      </c>
      <c r="G111" s="313">
        <v>1239953.171787</v>
      </c>
      <c r="H111" s="300">
        <v>100.27360857191287</v>
      </c>
      <c r="I111" s="314">
        <v>-3383.3609999999999</v>
      </c>
      <c r="J111" s="296"/>
      <c r="V111" s="3"/>
      <c r="W111" s="3"/>
      <c r="X111" s="3"/>
    </row>
    <row r="112" spans="1:24">
      <c r="A112" s="356" t="s">
        <v>77</v>
      </c>
      <c r="B112" s="357">
        <v>6508814.4869519994</v>
      </c>
      <c r="C112" s="357">
        <v>-1494263.4527299998</v>
      </c>
      <c r="D112" s="357">
        <v>5014551.0342220003</v>
      </c>
      <c r="E112" s="361">
        <v>0</v>
      </c>
      <c r="F112" s="357">
        <v>5014551.0342220003</v>
      </c>
      <c r="G112" s="361">
        <v>4941545.9856280005</v>
      </c>
      <c r="H112" s="358">
        <v>98.544135893806356</v>
      </c>
      <c r="I112" s="362">
        <v>73005.048593999993</v>
      </c>
      <c r="J112" s="296"/>
      <c r="V112" s="3"/>
      <c r="W112" s="3"/>
      <c r="X112" s="3"/>
    </row>
    <row r="113" spans="1:24" ht="14.25" customHeight="1">
      <c r="A113" s="764" t="s">
        <v>197</v>
      </c>
      <c r="B113" s="764"/>
      <c r="C113" s="764"/>
      <c r="D113" s="764"/>
      <c r="E113" s="764"/>
      <c r="F113" s="764"/>
      <c r="G113" s="764"/>
      <c r="H113" s="764"/>
      <c r="I113" s="764"/>
      <c r="J113" s="333"/>
      <c r="V113" s="3"/>
      <c r="W113" s="3"/>
      <c r="X113" s="3"/>
    </row>
    <row r="114" spans="1:24" ht="12.75" customHeight="1">
      <c r="A114" s="761" t="s">
        <v>183</v>
      </c>
      <c r="B114" s="761"/>
      <c r="C114" s="761"/>
      <c r="D114" s="761"/>
      <c r="E114" s="761"/>
      <c r="F114" s="761"/>
      <c r="G114" s="761"/>
      <c r="H114" s="761"/>
      <c r="I114" s="761"/>
      <c r="J114" s="761"/>
      <c r="V114" s="3"/>
      <c r="W114" s="3"/>
      <c r="X114" s="3"/>
    </row>
    <row r="115" spans="1:24" ht="12.75" customHeight="1">
      <c r="A115" s="315"/>
      <c r="B115" s="315"/>
      <c r="C115" s="315"/>
      <c r="D115" s="315"/>
      <c r="E115" s="315"/>
      <c r="F115" s="315"/>
      <c r="G115" s="45"/>
      <c r="H115" s="315"/>
      <c r="I115" s="315"/>
      <c r="J115" s="296"/>
      <c r="V115" s="3"/>
      <c r="W115" s="3"/>
      <c r="X115" s="3"/>
    </row>
    <row r="116" spans="1:24">
      <c r="A116" s="741" t="s">
        <v>125</v>
      </c>
      <c r="B116" s="741"/>
      <c r="C116" s="741"/>
      <c r="D116" s="741"/>
      <c r="E116" s="741"/>
      <c r="F116" s="741"/>
      <c r="G116" s="741"/>
      <c r="H116" s="741"/>
      <c r="I116" s="741"/>
      <c r="J116" s="296"/>
      <c r="V116" s="3"/>
      <c r="W116" s="3"/>
      <c r="X116" s="3"/>
    </row>
    <row r="117" spans="1:24">
      <c r="A117" s="741" t="s">
        <v>128</v>
      </c>
      <c r="B117" s="741"/>
      <c r="C117" s="741"/>
      <c r="D117" s="741"/>
      <c r="E117" s="741"/>
      <c r="F117" s="741"/>
      <c r="G117" s="741"/>
      <c r="H117" s="741"/>
      <c r="I117" s="741"/>
      <c r="J117" s="296"/>
      <c r="V117" s="3"/>
      <c r="W117" s="3"/>
      <c r="X117" s="3"/>
    </row>
    <row r="118" spans="1:24">
      <c r="A118" s="736" t="s">
        <v>190</v>
      </c>
      <c r="B118" s="736"/>
      <c r="C118" s="736"/>
      <c r="D118" s="736"/>
      <c r="E118" s="736"/>
      <c r="F118" s="736"/>
      <c r="G118" s="736"/>
      <c r="H118" s="736"/>
      <c r="I118" s="736"/>
      <c r="J118" s="296"/>
      <c r="V118" s="3"/>
      <c r="W118" s="3"/>
      <c r="X118" s="3"/>
    </row>
    <row r="119" spans="1:24">
      <c r="A119" s="766" t="s">
        <v>81</v>
      </c>
      <c r="B119" s="766"/>
      <c r="C119" s="766"/>
      <c r="D119" s="766"/>
      <c r="E119" s="766"/>
      <c r="F119" s="766"/>
      <c r="G119" s="766"/>
      <c r="H119" s="766"/>
      <c r="I119" s="766"/>
      <c r="J119" s="296"/>
      <c r="V119" s="3"/>
      <c r="W119" s="3"/>
      <c r="X119" s="3"/>
    </row>
    <row r="120" spans="1:24" ht="31.5" customHeight="1">
      <c r="A120" s="337" t="s">
        <v>78</v>
      </c>
      <c r="B120" s="341" t="s">
        <v>69</v>
      </c>
      <c r="C120" s="338" t="s">
        <v>92</v>
      </c>
      <c r="D120" s="341" t="s">
        <v>70</v>
      </c>
      <c r="E120" s="341" t="s">
        <v>5</v>
      </c>
      <c r="F120" s="341" t="s">
        <v>6</v>
      </c>
      <c r="G120" s="341" t="s">
        <v>66</v>
      </c>
      <c r="H120" s="341" t="s">
        <v>7</v>
      </c>
      <c r="I120" s="341" t="s">
        <v>58</v>
      </c>
      <c r="J120" s="296"/>
      <c r="V120" s="3"/>
      <c r="W120" s="3"/>
      <c r="X120" s="3"/>
    </row>
    <row r="121" spans="1:24">
      <c r="A121" s="316" t="s">
        <v>319</v>
      </c>
      <c r="B121" s="317">
        <v>419279.99738200003</v>
      </c>
      <c r="C121" s="318">
        <v>-770.17813000000001</v>
      </c>
      <c r="D121" s="317">
        <v>418509.81925200002</v>
      </c>
      <c r="E121" s="319">
        <v>0</v>
      </c>
      <c r="F121" s="317">
        <v>418509.81925200002</v>
      </c>
      <c r="G121" s="317">
        <v>333542.27064100007</v>
      </c>
      <c r="H121" s="320">
        <v>79.697597355574132</v>
      </c>
      <c r="I121" s="321">
        <v>84967.548610999947</v>
      </c>
      <c r="J121" s="296"/>
      <c r="V121" s="3"/>
      <c r="W121" s="3"/>
      <c r="X121" s="3"/>
    </row>
    <row r="122" spans="1:24">
      <c r="A122" s="219" t="s">
        <v>191</v>
      </c>
      <c r="B122" s="299">
        <v>0</v>
      </c>
      <c r="C122" s="299">
        <v>226.64716200000001</v>
      </c>
      <c r="D122" s="299">
        <v>226.64716200000001</v>
      </c>
      <c r="E122" s="299">
        <v>0</v>
      </c>
      <c r="F122" s="299">
        <v>226.64716200000001</v>
      </c>
      <c r="G122" s="299">
        <v>0</v>
      </c>
      <c r="H122" s="299">
        <v>0</v>
      </c>
      <c r="I122" s="299">
        <v>226.64716200000001</v>
      </c>
      <c r="J122" s="296"/>
      <c r="V122" s="3"/>
      <c r="W122" s="3"/>
      <c r="X122" s="3"/>
    </row>
    <row r="123" spans="1:24">
      <c r="A123" s="219" t="s">
        <v>320</v>
      </c>
      <c r="B123" s="299">
        <v>1985</v>
      </c>
      <c r="C123" s="306">
        <v>1975.9599929999999</v>
      </c>
      <c r="D123" s="299">
        <v>3960.9599929999999</v>
      </c>
      <c r="E123" s="220">
        <v>0</v>
      </c>
      <c r="F123" s="299">
        <v>3960.9599929999999</v>
      </c>
      <c r="G123" s="299">
        <v>3229.6497730000001</v>
      </c>
      <c r="H123" s="300">
        <v>81.537046037011066</v>
      </c>
      <c r="I123" s="322">
        <v>731.31021999999984</v>
      </c>
      <c r="J123" s="296"/>
      <c r="V123" s="3"/>
      <c r="W123" s="3"/>
      <c r="X123" s="3"/>
    </row>
    <row r="124" spans="1:24">
      <c r="A124" s="219" t="s">
        <v>2</v>
      </c>
      <c r="B124" s="299">
        <v>3072332.9710000004</v>
      </c>
      <c r="C124" s="306">
        <v>-1795600.14081</v>
      </c>
      <c r="D124" s="299">
        <v>1276732.8301899999</v>
      </c>
      <c r="E124" s="220">
        <v>0</v>
      </c>
      <c r="F124" s="299">
        <v>1276732.8301899999</v>
      </c>
      <c r="G124" s="299">
        <v>1282246.58079</v>
      </c>
      <c r="H124" s="300">
        <v>100.43186408852505</v>
      </c>
      <c r="I124" s="322">
        <v>-5513.7506000001449</v>
      </c>
      <c r="J124" s="296"/>
      <c r="V124" s="3"/>
      <c r="W124" s="3"/>
      <c r="X124" s="3"/>
    </row>
    <row r="125" spans="1:24">
      <c r="A125" s="219" t="s">
        <v>167</v>
      </c>
      <c r="B125" s="299">
        <v>1510.3109999999999</v>
      </c>
      <c r="C125" s="306">
        <v>12413.535872</v>
      </c>
      <c r="D125" s="299">
        <v>13923.846872</v>
      </c>
      <c r="E125" s="220">
        <v>0</v>
      </c>
      <c r="F125" s="299">
        <v>13923.846872</v>
      </c>
      <c r="G125" s="299">
        <v>12886.846872</v>
      </c>
      <c r="H125" s="300">
        <v>92.55234555842938</v>
      </c>
      <c r="I125" s="322">
        <v>1037</v>
      </c>
      <c r="J125" s="296"/>
      <c r="V125" s="3"/>
      <c r="W125" s="3"/>
      <c r="X125" s="3"/>
    </row>
    <row r="126" spans="1:24">
      <c r="A126" s="360" t="s">
        <v>321</v>
      </c>
      <c r="B126" s="357">
        <v>3495108.2793820007</v>
      </c>
      <c r="C126" s="361">
        <v>-1781754.175913</v>
      </c>
      <c r="D126" s="357">
        <v>1713354.103469</v>
      </c>
      <c r="E126" s="357">
        <v>0</v>
      </c>
      <c r="F126" s="357">
        <v>1713354.103469</v>
      </c>
      <c r="G126" s="357">
        <v>1631905.3480760001</v>
      </c>
      <c r="H126" s="358">
        <v>95.246239220013422</v>
      </c>
      <c r="I126" s="362">
        <v>81448.755392999796</v>
      </c>
      <c r="J126" s="296"/>
      <c r="V126" s="3"/>
      <c r="W126" s="3"/>
      <c r="X126" s="3"/>
    </row>
    <row r="127" spans="1:24" ht="15.75" customHeight="1">
      <c r="A127" s="734" t="s">
        <v>197</v>
      </c>
      <c r="B127" s="734"/>
      <c r="C127" s="734"/>
      <c r="D127" s="734"/>
      <c r="E127" s="734"/>
      <c r="F127" s="734"/>
      <c r="G127" s="734"/>
      <c r="H127" s="734"/>
      <c r="I127" s="734"/>
      <c r="J127" s="359"/>
      <c r="V127" s="3"/>
      <c r="W127" s="3"/>
      <c r="X127" s="3"/>
    </row>
    <row r="128" spans="1:24">
      <c r="A128" s="761" t="s">
        <v>183</v>
      </c>
      <c r="B128" s="761"/>
      <c r="C128" s="761"/>
      <c r="D128" s="761"/>
      <c r="E128" s="761"/>
      <c r="F128" s="761"/>
      <c r="G128" s="761"/>
      <c r="H128" s="761"/>
      <c r="I128" s="761"/>
      <c r="J128" s="761"/>
      <c r="V128" s="3"/>
      <c r="W128" s="3"/>
      <c r="X128" s="3"/>
    </row>
    <row r="129" spans="1:24">
      <c r="A129" s="345"/>
      <c r="B129" s="345"/>
      <c r="C129" s="345"/>
      <c r="D129" s="345"/>
      <c r="E129" s="345"/>
      <c r="F129" s="345"/>
      <c r="G129" s="345"/>
      <c r="H129" s="345"/>
      <c r="I129" s="345"/>
      <c r="J129" s="345"/>
      <c r="V129" s="3"/>
      <c r="W129" s="3"/>
      <c r="X129" s="3"/>
    </row>
    <row r="130" spans="1:24">
      <c r="A130" s="741" t="s">
        <v>125</v>
      </c>
      <c r="B130" s="741"/>
      <c r="C130" s="741"/>
      <c r="D130" s="741"/>
      <c r="E130" s="741"/>
      <c r="F130" s="741"/>
      <c r="G130" s="741"/>
      <c r="H130" s="741"/>
      <c r="I130" s="741"/>
      <c r="J130" s="296"/>
      <c r="V130" s="3"/>
      <c r="W130" s="3"/>
      <c r="X130" s="3"/>
    </row>
    <row r="131" spans="1:24">
      <c r="A131" s="741" t="s">
        <v>129</v>
      </c>
      <c r="B131" s="741"/>
      <c r="C131" s="741"/>
      <c r="D131" s="741"/>
      <c r="E131" s="741"/>
      <c r="F131" s="741"/>
      <c r="G131" s="741"/>
      <c r="H131" s="741"/>
      <c r="I131" s="741"/>
      <c r="J131" s="296"/>
      <c r="V131" s="3"/>
      <c r="W131" s="3"/>
      <c r="X131" s="3"/>
    </row>
    <row r="132" spans="1:24" ht="12" customHeight="1">
      <c r="A132" s="736" t="s">
        <v>190</v>
      </c>
      <c r="B132" s="736"/>
      <c r="C132" s="736"/>
      <c r="D132" s="736"/>
      <c r="E132" s="736"/>
      <c r="F132" s="736"/>
      <c r="G132" s="736"/>
      <c r="H132" s="736"/>
      <c r="I132" s="736"/>
      <c r="J132" s="296"/>
      <c r="V132" s="3"/>
      <c r="W132" s="3"/>
      <c r="X132" s="3"/>
    </row>
    <row r="133" spans="1:24">
      <c r="A133" s="737" t="s">
        <v>81</v>
      </c>
      <c r="B133" s="737"/>
      <c r="C133" s="737"/>
      <c r="D133" s="737"/>
      <c r="E133" s="737"/>
      <c r="F133" s="737"/>
      <c r="G133" s="737"/>
      <c r="H133" s="737"/>
      <c r="I133" s="737"/>
      <c r="J133" s="296"/>
      <c r="V133" s="3"/>
      <c r="W133" s="3"/>
      <c r="X133" s="3"/>
    </row>
    <row r="134" spans="1:24" ht="31.5" customHeight="1">
      <c r="A134" s="337" t="s">
        <v>78</v>
      </c>
      <c r="B134" s="338" t="s">
        <v>69</v>
      </c>
      <c r="C134" s="338" t="s">
        <v>92</v>
      </c>
      <c r="D134" s="338" t="s">
        <v>70</v>
      </c>
      <c r="E134" s="338" t="s">
        <v>5</v>
      </c>
      <c r="F134" s="338" t="s">
        <v>6</v>
      </c>
      <c r="G134" s="338" t="s">
        <v>66</v>
      </c>
      <c r="H134" s="338" t="s">
        <v>7</v>
      </c>
      <c r="I134" s="338" t="s">
        <v>58</v>
      </c>
      <c r="J134" s="296"/>
      <c r="V134" s="3"/>
      <c r="W134" s="3"/>
      <c r="X134" s="3"/>
    </row>
    <row r="135" spans="1:24" ht="16.5" customHeight="1">
      <c r="A135" s="323" t="s">
        <v>322</v>
      </c>
      <c r="B135" s="299">
        <v>168198.24600000001</v>
      </c>
      <c r="C135" s="299">
        <v>-168198.24600000001</v>
      </c>
      <c r="D135" s="299">
        <v>0</v>
      </c>
      <c r="E135" s="299">
        <v>0</v>
      </c>
      <c r="F135" s="299">
        <v>0</v>
      </c>
      <c r="G135" s="299">
        <v>0</v>
      </c>
      <c r="H135" s="300">
        <v>0</v>
      </c>
      <c r="I135" s="299">
        <v>0</v>
      </c>
      <c r="J135" s="296"/>
      <c r="V135" s="3"/>
      <c r="W135" s="3"/>
      <c r="X135" s="3"/>
    </row>
    <row r="136" spans="1:24" ht="24.75" customHeight="1">
      <c r="A136" s="323" t="s">
        <v>323</v>
      </c>
      <c r="B136" s="299">
        <v>78476.799999999988</v>
      </c>
      <c r="C136" s="299">
        <v>62038.600079999997</v>
      </c>
      <c r="D136" s="299">
        <v>140515.40007999999</v>
      </c>
      <c r="E136" s="299">
        <v>0</v>
      </c>
      <c r="F136" s="299">
        <v>140515.40007999999</v>
      </c>
      <c r="G136" s="299">
        <v>200389.73455900003</v>
      </c>
      <c r="H136" s="300">
        <v>142.61051418201254</v>
      </c>
      <c r="I136" s="299">
        <v>-59874.334479000041</v>
      </c>
      <c r="J136" s="296"/>
      <c r="V136" s="3"/>
      <c r="W136" s="3"/>
      <c r="X136" s="3"/>
    </row>
    <row r="137" spans="1:24" ht="16.5" customHeight="1">
      <c r="A137" s="323" t="s">
        <v>324</v>
      </c>
      <c r="B137" s="299">
        <v>4150</v>
      </c>
      <c r="C137" s="299">
        <v>-4150</v>
      </c>
      <c r="D137" s="299">
        <v>0</v>
      </c>
      <c r="E137" s="299">
        <v>0</v>
      </c>
      <c r="F137" s="299">
        <v>0</v>
      </c>
      <c r="G137" s="299">
        <v>0</v>
      </c>
      <c r="H137" s="300">
        <v>0</v>
      </c>
      <c r="I137" s="299">
        <v>0</v>
      </c>
      <c r="J137" s="296"/>
      <c r="V137" s="3"/>
      <c r="W137" s="3"/>
      <c r="X137" s="3"/>
    </row>
    <row r="138" spans="1:24" ht="16.5" customHeight="1">
      <c r="A138" s="323" t="s">
        <v>325</v>
      </c>
      <c r="B138" s="299">
        <v>0</v>
      </c>
      <c r="C138" s="299">
        <v>0</v>
      </c>
      <c r="D138" s="299">
        <v>0</v>
      </c>
      <c r="E138" s="299">
        <v>0</v>
      </c>
      <c r="F138" s="299">
        <v>0</v>
      </c>
      <c r="G138" s="299">
        <v>89.964724000000004</v>
      </c>
      <c r="H138" s="300">
        <v>0</v>
      </c>
      <c r="I138" s="299">
        <v>-89.964724000000004</v>
      </c>
      <c r="J138" s="296"/>
      <c r="V138" s="3"/>
      <c r="W138" s="3"/>
      <c r="X138" s="3"/>
    </row>
    <row r="139" spans="1:24" ht="16.5" customHeight="1">
      <c r="A139" s="324" t="s">
        <v>326</v>
      </c>
      <c r="B139" s="299">
        <v>52696.544999999998</v>
      </c>
      <c r="C139" s="299">
        <v>6128.0083219999997</v>
      </c>
      <c r="D139" s="299">
        <v>58824.553322</v>
      </c>
      <c r="E139" s="299">
        <v>0</v>
      </c>
      <c r="F139" s="299">
        <v>58824.553322</v>
      </c>
      <c r="G139" s="299">
        <v>52951.229858999999</v>
      </c>
      <c r="H139" s="300">
        <v>90.015523907423514</v>
      </c>
      <c r="I139" s="299">
        <v>5873.3234630000006</v>
      </c>
      <c r="J139" s="296"/>
      <c r="V139" s="3"/>
      <c r="W139" s="3"/>
      <c r="X139" s="3"/>
    </row>
    <row r="140" spans="1:24">
      <c r="A140" s="337" t="s">
        <v>130</v>
      </c>
      <c r="B140" s="357">
        <v>303521.59100000001</v>
      </c>
      <c r="C140" s="357">
        <v>-104181.63759800002</v>
      </c>
      <c r="D140" s="357">
        <v>199339.95340199998</v>
      </c>
      <c r="E140" s="357">
        <v>0</v>
      </c>
      <c r="F140" s="357">
        <v>199339.95340199998</v>
      </c>
      <c r="G140" s="357">
        <v>253430.92914200004</v>
      </c>
      <c r="H140" s="358">
        <v>127.13503982361087</v>
      </c>
      <c r="I140" s="357">
        <v>-54090.975740000038</v>
      </c>
      <c r="J140" s="296"/>
      <c r="V140" s="3"/>
      <c r="W140" s="3"/>
      <c r="X140" s="3"/>
    </row>
    <row r="141" spans="1:24">
      <c r="A141" s="734" t="s">
        <v>197</v>
      </c>
      <c r="B141" s="734"/>
      <c r="C141" s="734"/>
      <c r="D141" s="734"/>
      <c r="E141" s="734"/>
      <c r="F141" s="734"/>
      <c r="G141" s="734"/>
      <c r="H141" s="734"/>
      <c r="I141" s="734"/>
      <c r="J141" s="359"/>
      <c r="V141" s="3"/>
      <c r="W141" s="3"/>
      <c r="X141" s="3"/>
    </row>
    <row r="142" spans="1:24">
      <c r="A142" s="761" t="s">
        <v>183</v>
      </c>
      <c r="B142" s="761"/>
      <c r="C142" s="761"/>
      <c r="D142" s="761"/>
      <c r="E142" s="761"/>
      <c r="F142" s="761"/>
      <c r="G142" s="761"/>
      <c r="H142" s="761"/>
      <c r="I142" s="761"/>
      <c r="J142" s="761"/>
      <c r="V142" s="3"/>
      <c r="W142" s="3"/>
      <c r="X142" s="3"/>
    </row>
    <row r="143" spans="1:24">
      <c r="A143" s="18"/>
      <c r="B143" s="18"/>
      <c r="C143" s="18"/>
      <c r="D143" s="18"/>
      <c r="E143" s="18"/>
      <c r="F143" s="18"/>
      <c r="G143" s="18"/>
      <c r="H143" s="18"/>
      <c r="I143" s="18"/>
      <c r="J143" s="296"/>
      <c r="V143" s="3"/>
      <c r="W143" s="3"/>
      <c r="X143" s="3"/>
    </row>
    <row r="144" spans="1:24">
      <c r="A144" s="741" t="s">
        <v>125</v>
      </c>
      <c r="B144" s="741"/>
      <c r="C144" s="741"/>
      <c r="D144" s="741"/>
      <c r="E144" s="741"/>
      <c r="F144" s="741"/>
      <c r="G144" s="741"/>
      <c r="H144" s="741"/>
      <c r="I144" s="741"/>
      <c r="J144" s="296"/>
      <c r="V144" s="3"/>
      <c r="W144" s="3"/>
      <c r="X144" s="3"/>
    </row>
    <row r="145" spans="1:24">
      <c r="A145" s="741" t="s">
        <v>131</v>
      </c>
      <c r="B145" s="741"/>
      <c r="C145" s="741"/>
      <c r="D145" s="741"/>
      <c r="E145" s="741"/>
      <c r="F145" s="741"/>
      <c r="G145" s="741"/>
      <c r="H145" s="741"/>
      <c r="I145" s="741"/>
      <c r="J145" s="296"/>
      <c r="V145" s="3"/>
      <c r="W145" s="3"/>
      <c r="X145" s="3"/>
    </row>
    <row r="146" spans="1:24">
      <c r="A146" s="736" t="s">
        <v>190</v>
      </c>
      <c r="B146" s="736"/>
      <c r="C146" s="736"/>
      <c r="D146" s="736"/>
      <c r="E146" s="736"/>
      <c r="F146" s="736"/>
      <c r="G146" s="736"/>
      <c r="H146" s="736"/>
      <c r="I146" s="736"/>
      <c r="J146" s="296"/>
      <c r="V146" s="3"/>
      <c r="W146" s="3"/>
      <c r="X146" s="3"/>
    </row>
    <row r="147" spans="1:24">
      <c r="A147" s="737" t="s">
        <v>81</v>
      </c>
      <c r="B147" s="737"/>
      <c r="C147" s="737"/>
      <c r="D147" s="737"/>
      <c r="E147" s="737"/>
      <c r="F147" s="737"/>
      <c r="G147" s="737"/>
      <c r="H147" s="737"/>
      <c r="I147" s="737"/>
      <c r="J147" s="296"/>
      <c r="V147" s="3"/>
      <c r="W147" s="3"/>
      <c r="X147" s="3"/>
    </row>
    <row r="148" spans="1:24" ht="25.5">
      <c r="A148" s="337" t="s">
        <v>44</v>
      </c>
      <c r="B148" s="341" t="s">
        <v>69</v>
      </c>
      <c r="C148" s="338" t="s">
        <v>92</v>
      </c>
      <c r="D148" s="341" t="s">
        <v>70</v>
      </c>
      <c r="E148" s="341" t="s">
        <v>5</v>
      </c>
      <c r="F148" s="341" t="s">
        <v>6</v>
      </c>
      <c r="G148" s="341" t="s">
        <v>66</v>
      </c>
      <c r="H148" s="341" t="s">
        <v>7</v>
      </c>
      <c r="I148" s="341" t="s">
        <v>58</v>
      </c>
      <c r="J148" s="296"/>
      <c r="V148" s="3"/>
      <c r="W148" s="3"/>
      <c r="X148" s="3"/>
    </row>
    <row r="149" spans="1:24">
      <c r="A149" s="236" t="s">
        <v>311</v>
      </c>
      <c r="B149" s="237">
        <v>2318390.844</v>
      </c>
      <c r="C149" s="237">
        <v>266365.60396899999</v>
      </c>
      <c r="D149" s="238">
        <v>2584756.4479689999</v>
      </c>
      <c r="E149" s="237">
        <v>0</v>
      </c>
      <c r="F149" s="237">
        <v>2584756.4479689999</v>
      </c>
      <c r="G149" s="238">
        <v>2617493.8646880002</v>
      </c>
      <c r="H149" s="239">
        <v>101.26655711584446</v>
      </c>
      <c r="I149" s="325">
        <v>-32737.416719000001</v>
      </c>
      <c r="J149" s="296"/>
      <c r="V149" s="3"/>
      <c r="W149" s="3"/>
      <c r="X149" s="3"/>
    </row>
    <row r="150" spans="1:24">
      <c r="A150" s="240" t="s">
        <v>312</v>
      </c>
      <c r="B150" s="241">
        <v>3913030.0129519999</v>
      </c>
      <c r="C150" s="241">
        <v>-1822729.0053219998</v>
      </c>
      <c r="D150" s="242">
        <v>2090301.0076299999</v>
      </c>
      <c r="E150" s="241">
        <v>0</v>
      </c>
      <c r="F150" s="241">
        <v>2090301.0076299999</v>
      </c>
      <c r="G150" s="242">
        <v>2013554.0506819999</v>
      </c>
      <c r="H150" s="243">
        <v>96.328425587135115</v>
      </c>
      <c r="I150" s="326">
        <v>76746.956948000006</v>
      </c>
      <c r="J150" s="296"/>
      <c r="V150" s="3"/>
      <c r="W150" s="3"/>
      <c r="X150" s="3"/>
    </row>
    <row r="151" spans="1:24">
      <c r="A151" s="240" t="s">
        <v>313</v>
      </c>
      <c r="B151" s="241">
        <v>0</v>
      </c>
      <c r="C151" s="241">
        <v>0</v>
      </c>
      <c r="D151" s="242">
        <v>0</v>
      </c>
      <c r="E151" s="241">
        <v>0</v>
      </c>
      <c r="F151" s="241">
        <v>0</v>
      </c>
      <c r="G151" s="242">
        <v>0</v>
      </c>
      <c r="H151" s="243">
        <v>0</v>
      </c>
      <c r="I151" s="326">
        <v>0</v>
      </c>
      <c r="J151" s="296"/>
      <c r="V151" s="3"/>
      <c r="W151" s="3"/>
      <c r="X151" s="3"/>
    </row>
    <row r="152" spans="1:24">
      <c r="A152" s="240" t="s">
        <v>314</v>
      </c>
      <c r="B152" s="241">
        <v>164027.39899999998</v>
      </c>
      <c r="C152" s="241">
        <v>2941.419308</v>
      </c>
      <c r="D152" s="242">
        <v>166968.81830799999</v>
      </c>
      <c r="E152" s="241">
        <v>0</v>
      </c>
      <c r="F152" s="241">
        <v>166968.81830799999</v>
      </c>
      <c r="G152" s="242">
        <v>154460.71930900001</v>
      </c>
      <c r="H152" s="243">
        <v>92.508721612961992</v>
      </c>
      <c r="I152" s="326">
        <v>12508.098999</v>
      </c>
      <c r="J152" s="296"/>
      <c r="V152" s="3"/>
      <c r="W152" s="3"/>
      <c r="X152" s="3"/>
    </row>
    <row r="153" spans="1:24">
      <c r="A153" s="240" t="s">
        <v>315</v>
      </c>
      <c r="B153" s="241">
        <v>75306.627999999997</v>
      </c>
      <c r="C153" s="241">
        <v>2004.2429999999999</v>
      </c>
      <c r="D153" s="242">
        <v>77310.870999999999</v>
      </c>
      <c r="E153" s="241">
        <v>0</v>
      </c>
      <c r="F153" s="241">
        <v>77310.870999999999</v>
      </c>
      <c r="G153" s="242">
        <v>72219.011018000005</v>
      </c>
      <c r="H153" s="243">
        <v>93.413785259255462</v>
      </c>
      <c r="I153" s="326">
        <v>5091.8599820000009</v>
      </c>
      <c r="J153" s="296"/>
      <c r="V153" s="3"/>
      <c r="W153" s="3"/>
      <c r="X153" s="3"/>
    </row>
    <row r="154" spans="1:24">
      <c r="A154" s="240" t="s">
        <v>327</v>
      </c>
      <c r="B154" s="241">
        <v>0</v>
      </c>
      <c r="C154" s="241">
        <v>57415.473999999995</v>
      </c>
      <c r="D154" s="242">
        <v>57415.473999999995</v>
      </c>
      <c r="E154" s="241">
        <v>0</v>
      </c>
      <c r="F154" s="241">
        <v>57415.473999999995</v>
      </c>
      <c r="G154" s="242">
        <v>49625.7739</v>
      </c>
      <c r="H154" s="243">
        <v>86.4327513868474</v>
      </c>
      <c r="I154" s="326">
        <v>7789.7001</v>
      </c>
      <c r="J154" s="296"/>
      <c r="V154" s="3"/>
      <c r="W154" s="3"/>
      <c r="X154" s="3"/>
    </row>
    <row r="155" spans="1:24">
      <c r="A155" s="240" t="s">
        <v>328</v>
      </c>
      <c r="B155" s="241">
        <v>38059.603000000003</v>
      </c>
      <c r="C155" s="241">
        <v>-261.18768499999987</v>
      </c>
      <c r="D155" s="242">
        <v>37798.415314999998</v>
      </c>
      <c r="E155" s="241">
        <v>0</v>
      </c>
      <c r="F155" s="241">
        <v>37798.415314999998</v>
      </c>
      <c r="G155" s="242">
        <v>34192.566031000002</v>
      </c>
      <c r="H155" s="243">
        <v>90.46031624884273</v>
      </c>
      <c r="I155" s="326">
        <v>3605.8492840000004</v>
      </c>
      <c r="J155" s="296"/>
      <c r="V155" s="3"/>
      <c r="W155" s="3"/>
      <c r="X155" s="3"/>
    </row>
    <row r="156" spans="1:24">
      <c r="A156" s="363" t="s">
        <v>297</v>
      </c>
      <c r="B156" s="343">
        <v>6508814.4869520003</v>
      </c>
      <c r="C156" s="343">
        <v>-1494263.4527299998</v>
      </c>
      <c r="D156" s="364">
        <v>5014551.0342220012</v>
      </c>
      <c r="E156" s="343">
        <v>0</v>
      </c>
      <c r="F156" s="343">
        <v>5014551.0342220012</v>
      </c>
      <c r="G156" s="364">
        <v>4941545.9856280005</v>
      </c>
      <c r="H156" s="344">
        <v>98.544135893806356</v>
      </c>
      <c r="I156" s="365">
        <v>73005.048594000007</v>
      </c>
      <c r="J156" s="296"/>
      <c r="V156" s="3"/>
      <c r="W156" s="3"/>
      <c r="X156" s="3"/>
    </row>
    <row r="157" spans="1:24">
      <c r="A157" s="734" t="s">
        <v>197</v>
      </c>
      <c r="B157" s="734"/>
      <c r="C157" s="734"/>
      <c r="D157" s="734"/>
      <c r="E157" s="734"/>
      <c r="F157" s="734"/>
      <c r="G157" s="734"/>
      <c r="H157" s="734"/>
      <c r="I157" s="734"/>
      <c r="J157" s="359"/>
      <c r="V157" s="3"/>
      <c r="W157" s="3"/>
      <c r="X157" s="3"/>
    </row>
    <row r="158" spans="1:24">
      <c r="A158" s="761" t="s">
        <v>183</v>
      </c>
      <c r="B158" s="761"/>
      <c r="C158" s="761"/>
      <c r="D158" s="761"/>
      <c r="E158" s="761"/>
      <c r="F158" s="761"/>
      <c r="G158" s="761"/>
      <c r="H158" s="761"/>
      <c r="I158" s="761"/>
      <c r="J158" s="761"/>
      <c r="V158" s="3"/>
      <c r="W158" s="3"/>
      <c r="X158" s="3"/>
    </row>
    <row r="159" spans="1:24">
      <c r="A159" s="249"/>
      <c r="B159" s="249"/>
      <c r="C159" s="249"/>
      <c r="D159" s="249"/>
      <c r="E159" s="249"/>
      <c r="F159" s="249"/>
      <c r="G159" s="249"/>
      <c r="H159" s="249"/>
      <c r="I159" s="249"/>
      <c r="J159" s="296"/>
      <c r="V159" s="3"/>
      <c r="W159" s="3"/>
      <c r="X159" s="3"/>
    </row>
    <row r="160" spans="1:24">
      <c r="A160" s="249"/>
      <c r="B160" s="249"/>
      <c r="C160" s="249"/>
      <c r="D160" s="249"/>
      <c r="E160" s="249"/>
      <c r="F160" s="249"/>
      <c r="G160" s="249"/>
      <c r="H160" s="249"/>
      <c r="I160" s="249"/>
      <c r="J160" s="296"/>
      <c r="V160" s="3"/>
      <c r="W160" s="3"/>
      <c r="X160" s="3"/>
    </row>
    <row r="161" spans="1:24">
      <c r="A161" s="249"/>
      <c r="B161" s="249"/>
      <c r="C161" s="249"/>
      <c r="D161" s="249"/>
      <c r="E161" s="249"/>
      <c r="F161" s="249"/>
      <c r="G161" s="249"/>
      <c r="H161" s="249"/>
      <c r="I161" s="249"/>
      <c r="J161" s="296"/>
      <c r="V161" s="3"/>
      <c r="W161" s="3"/>
      <c r="X161" s="3"/>
    </row>
    <row r="162" spans="1:24">
      <c r="A162" s="249"/>
      <c r="B162" s="249"/>
      <c r="C162" s="249"/>
      <c r="D162" s="249"/>
      <c r="E162" s="249"/>
      <c r="F162" s="249"/>
      <c r="G162" s="249"/>
      <c r="H162" s="249"/>
      <c r="I162" s="249"/>
      <c r="J162" s="296"/>
      <c r="V162" s="3"/>
      <c r="W162" s="3"/>
      <c r="X162" s="3"/>
    </row>
    <row r="163" spans="1:24">
      <c r="A163" s="249"/>
      <c r="B163" s="249"/>
      <c r="C163" s="249"/>
      <c r="D163" s="249"/>
      <c r="E163" s="249"/>
      <c r="F163" s="249"/>
      <c r="G163" s="249"/>
      <c r="H163" s="249"/>
      <c r="I163" s="249"/>
      <c r="J163" s="296"/>
      <c r="V163" s="3"/>
      <c r="W163" s="3"/>
      <c r="X163" s="3"/>
    </row>
    <row r="164" spans="1:24">
      <c r="A164" s="249"/>
      <c r="B164" s="249"/>
      <c r="C164" s="249"/>
      <c r="D164" s="249"/>
      <c r="E164" s="249"/>
      <c r="F164" s="249"/>
      <c r="G164" s="249"/>
      <c r="H164" s="249"/>
      <c r="I164" s="249"/>
      <c r="J164" s="296"/>
      <c r="V164" s="3"/>
      <c r="W164" s="3"/>
      <c r="X164" s="3"/>
    </row>
    <row r="165" spans="1:24">
      <c r="A165" s="249"/>
      <c r="B165" s="249"/>
      <c r="C165" s="249"/>
      <c r="D165" s="249"/>
      <c r="E165" s="249"/>
      <c r="F165" s="249"/>
      <c r="G165" s="249"/>
      <c r="H165" s="249"/>
      <c r="I165" s="249"/>
      <c r="J165" s="296"/>
      <c r="V165" s="3"/>
      <c r="W165" s="3"/>
      <c r="X165" s="3"/>
    </row>
    <row r="166" spans="1:24">
      <c r="A166" s="249"/>
      <c r="B166" s="249"/>
      <c r="C166" s="249"/>
      <c r="D166" s="249"/>
      <c r="E166" s="249"/>
      <c r="F166" s="249"/>
      <c r="G166" s="249"/>
      <c r="H166" s="249"/>
      <c r="I166" s="249"/>
      <c r="J166" s="296"/>
      <c r="V166" s="3"/>
      <c r="W166" s="3"/>
      <c r="X166" s="3"/>
    </row>
    <row r="167" spans="1:24">
      <c r="A167" s="249"/>
      <c r="B167" s="249"/>
      <c r="C167" s="249"/>
      <c r="D167" s="249"/>
      <c r="E167" s="249"/>
      <c r="F167" s="249"/>
      <c r="G167" s="249"/>
      <c r="H167" s="249"/>
      <c r="I167" s="249"/>
      <c r="J167" s="296"/>
      <c r="V167" s="3"/>
      <c r="W167" s="3"/>
      <c r="X167" s="3"/>
    </row>
    <row r="168" spans="1:24">
      <c r="A168" s="327"/>
      <c r="B168" s="328"/>
      <c r="C168" s="328"/>
      <c r="D168" s="328"/>
      <c r="E168" s="328"/>
      <c r="F168" s="249"/>
      <c r="G168" s="249"/>
      <c r="H168" s="249"/>
      <c r="I168" s="249"/>
      <c r="J168" s="296"/>
      <c r="V168" s="3"/>
      <c r="W168" s="3"/>
      <c r="X168" s="3"/>
    </row>
    <row r="169" spans="1:24">
      <c r="A169" s="329"/>
      <c r="B169" s="328"/>
      <c r="C169" s="330"/>
      <c r="D169" s="328"/>
      <c r="E169" s="328"/>
      <c r="F169" s="249"/>
      <c r="G169" s="249"/>
      <c r="H169" s="249"/>
      <c r="I169" s="249"/>
      <c r="J169" s="296"/>
      <c r="V169" s="3"/>
      <c r="W169" s="3"/>
      <c r="X169" s="3"/>
    </row>
    <row r="170" spans="1:24">
      <c r="A170" s="5"/>
      <c r="B170" s="4"/>
      <c r="C170" s="6"/>
      <c r="D170" s="4"/>
      <c r="E170" s="4"/>
      <c r="F170" s="3"/>
      <c r="G170" s="3"/>
      <c r="H170" s="3"/>
      <c r="I170" s="3"/>
      <c r="V170" s="3"/>
      <c r="W170" s="3"/>
      <c r="X170" s="3"/>
    </row>
    <row r="171" spans="1:24">
      <c r="A171" s="5"/>
      <c r="B171" s="4"/>
      <c r="C171" s="6"/>
      <c r="D171" s="4"/>
      <c r="E171" s="4"/>
      <c r="F171" s="3"/>
      <c r="G171" s="3"/>
      <c r="H171" s="3"/>
      <c r="I171" s="3"/>
      <c r="V171" s="3"/>
      <c r="W171" s="3"/>
      <c r="X171" s="3"/>
    </row>
    <row r="172" spans="1:24">
      <c r="A172" s="7"/>
      <c r="B172" s="4"/>
      <c r="C172" s="6"/>
      <c r="D172" s="4"/>
      <c r="E172" s="4"/>
      <c r="F172" s="3"/>
      <c r="G172" s="3"/>
      <c r="H172" s="3"/>
      <c r="I172" s="3"/>
      <c r="V172" s="3"/>
      <c r="W172" s="3"/>
      <c r="X172" s="3"/>
    </row>
    <row r="173" spans="1:24">
      <c r="A173" s="5"/>
      <c r="B173" s="4"/>
      <c r="C173" s="6"/>
      <c r="D173" s="4"/>
      <c r="E173" s="4"/>
      <c r="F173" s="3"/>
      <c r="G173" s="3"/>
      <c r="H173" s="3"/>
      <c r="I173" s="3"/>
      <c r="V173" s="3"/>
      <c r="W173" s="3"/>
      <c r="X173" s="3"/>
    </row>
    <row r="174" spans="1:24">
      <c r="A174" s="7"/>
      <c r="B174" s="4"/>
      <c r="C174" s="6"/>
      <c r="D174" s="4"/>
      <c r="E174" s="4"/>
      <c r="F174" s="3"/>
      <c r="G174" s="3"/>
      <c r="H174" s="3"/>
      <c r="I174" s="3"/>
      <c r="V174" s="3"/>
      <c r="W174" s="3"/>
      <c r="X174" s="3"/>
    </row>
    <row r="175" spans="1:24">
      <c r="A175" s="3"/>
      <c r="B175" s="3"/>
      <c r="C175" s="3"/>
      <c r="D175" s="3"/>
      <c r="E175" s="3"/>
      <c r="F175" s="3"/>
      <c r="G175" s="3"/>
      <c r="H175" s="3"/>
      <c r="I175" s="3"/>
      <c r="V175" s="3"/>
      <c r="W175" s="3"/>
      <c r="X175" s="3"/>
    </row>
    <row r="176" spans="1:24">
      <c r="A176" s="3"/>
      <c r="B176" s="3"/>
      <c r="C176" s="3"/>
      <c r="D176" s="3"/>
      <c r="E176" s="3"/>
      <c r="F176" s="3"/>
      <c r="G176" s="3"/>
      <c r="H176" s="3"/>
      <c r="I176" s="3"/>
      <c r="V176" s="3"/>
      <c r="W176" s="3"/>
      <c r="X176" s="3"/>
    </row>
    <row r="177" spans="1:24">
      <c r="A177" s="3"/>
      <c r="B177" s="3"/>
      <c r="C177" s="3"/>
      <c r="D177" s="3"/>
      <c r="E177" s="3"/>
      <c r="F177" s="3"/>
      <c r="G177" s="3"/>
      <c r="H177" s="3"/>
      <c r="I177" s="3"/>
      <c r="V177" s="3"/>
      <c r="W177" s="3"/>
      <c r="X177" s="3"/>
    </row>
    <row r="178" spans="1:24">
      <c r="A178" s="3"/>
      <c r="B178" s="3"/>
      <c r="C178" s="3"/>
      <c r="D178" s="3"/>
      <c r="E178" s="3"/>
      <c r="F178" s="3"/>
      <c r="G178" s="3"/>
      <c r="H178" s="3"/>
      <c r="I178" s="3"/>
      <c r="V178" s="3"/>
      <c r="W178" s="3"/>
      <c r="X178" s="3"/>
    </row>
    <row r="179" spans="1:24">
      <c r="A179" s="3"/>
      <c r="B179" s="3"/>
      <c r="C179" s="3"/>
      <c r="D179" s="3"/>
      <c r="E179" s="3"/>
      <c r="F179" s="3"/>
      <c r="G179" s="3"/>
      <c r="H179" s="3"/>
      <c r="I179" s="3"/>
      <c r="V179" s="3"/>
      <c r="W179" s="3"/>
      <c r="X179" s="3"/>
    </row>
    <row r="180" spans="1:24">
      <c r="A180" s="3"/>
      <c r="B180" s="3"/>
      <c r="C180" s="3"/>
      <c r="D180" s="3"/>
      <c r="E180" s="3"/>
      <c r="F180" s="3"/>
      <c r="G180" s="3"/>
      <c r="H180" s="3"/>
      <c r="I180" s="3"/>
      <c r="V180" s="3"/>
      <c r="W180" s="3"/>
      <c r="X180" s="3"/>
    </row>
    <row r="181" spans="1:24">
      <c r="A181" s="3"/>
      <c r="B181" s="3"/>
      <c r="C181" s="3"/>
      <c r="D181" s="3"/>
      <c r="E181" s="3"/>
      <c r="F181" s="3"/>
      <c r="G181" s="3"/>
      <c r="H181" s="3"/>
      <c r="I181" s="3"/>
      <c r="V181" s="3"/>
      <c r="W181" s="3"/>
      <c r="X181" s="3"/>
    </row>
    <row r="182" spans="1:24">
      <c r="A182" s="3"/>
      <c r="B182" s="3"/>
      <c r="C182" s="3"/>
      <c r="D182" s="3"/>
      <c r="E182" s="3"/>
      <c r="F182" s="3"/>
      <c r="G182" s="3"/>
      <c r="H182" s="3"/>
      <c r="I182" s="3"/>
      <c r="V182" s="3"/>
      <c r="W182" s="3"/>
      <c r="X182" s="3"/>
    </row>
    <row r="183" spans="1:24">
      <c r="A183" s="3"/>
      <c r="B183" s="3"/>
      <c r="C183" s="3"/>
      <c r="D183" s="3"/>
      <c r="E183" s="3"/>
      <c r="F183" s="3"/>
      <c r="G183" s="3"/>
      <c r="H183" s="3"/>
      <c r="I183" s="3"/>
      <c r="V183" s="3"/>
      <c r="W183" s="3"/>
      <c r="X183" s="3"/>
    </row>
    <row r="184" spans="1:24">
      <c r="A184" s="3"/>
      <c r="B184" s="3"/>
      <c r="C184" s="3"/>
      <c r="D184" s="3"/>
      <c r="E184" s="3"/>
      <c r="F184" s="3"/>
      <c r="G184" s="3"/>
      <c r="H184" s="3"/>
      <c r="I184" s="3"/>
      <c r="V184" s="3"/>
      <c r="W184" s="3"/>
      <c r="X184" s="3"/>
    </row>
    <row r="185" spans="1:24">
      <c r="A185" s="3"/>
      <c r="B185" s="3"/>
      <c r="C185" s="3"/>
      <c r="D185" s="3"/>
      <c r="E185" s="3"/>
      <c r="F185" s="3"/>
      <c r="G185" s="3"/>
      <c r="H185" s="3"/>
      <c r="I185" s="3"/>
      <c r="V185" s="3"/>
      <c r="W185" s="3"/>
      <c r="X185" s="3"/>
    </row>
    <row r="186" spans="1:24">
      <c r="A186" s="3"/>
      <c r="B186" s="3"/>
      <c r="C186" s="3"/>
      <c r="D186" s="3"/>
      <c r="E186" s="3"/>
      <c r="F186" s="3"/>
      <c r="G186" s="3"/>
      <c r="H186" s="3"/>
      <c r="I186" s="3"/>
      <c r="V186" s="3"/>
      <c r="W186" s="3"/>
      <c r="X186" s="3"/>
    </row>
    <row r="187" spans="1:24">
      <c r="A187" s="3"/>
      <c r="B187" s="3"/>
      <c r="C187" s="3"/>
      <c r="D187" s="3"/>
      <c r="E187" s="3"/>
      <c r="F187" s="3"/>
      <c r="G187" s="3"/>
      <c r="H187" s="3"/>
      <c r="I187" s="3"/>
      <c r="V187" s="3"/>
      <c r="W187" s="3"/>
      <c r="X187" s="3"/>
    </row>
    <row r="188" spans="1:24">
      <c r="A188" s="3"/>
      <c r="B188" s="3"/>
      <c r="C188" s="3"/>
      <c r="D188" s="3"/>
      <c r="E188" s="3"/>
      <c r="F188" s="3"/>
      <c r="G188" s="3"/>
      <c r="H188" s="3"/>
      <c r="I188" s="3"/>
      <c r="V188" s="3"/>
      <c r="W188" s="3"/>
      <c r="X188" s="3"/>
    </row>
    <row r="189" spans="1:24">
      <c r="A189" s="3"/>
      <c r="B189" s="3"/>
      <c r="C189" s="3"/>
      <c r="D189" s="3"/>
      <c r="E189" s="3"/>
      <c r="F189" s="3"/>
      <c r="G189" s="3"/>
      <c r="H189" s="3"/>
      <c r="I189" s="3"/>
      <c r="V189" s="3"/>
      <c r="W189" s="3"/>
      <c r="X189" s="3"/>
    </row>
    <row r="190" spans="1:24">
      <c r="A190" s="3"/>
      <c r="B190" s="3"/>
      <c r="C190" s="3"/>
      <c r="D190" s="3"/>
      <c r="E190" s="3"/>
      <c r="F190" s="3"/>
      <c r="G190" s="3"/>
      <c r="H190" s="3"/>
      <c r="I190" s="3"/>
      <c r="V190" s="3"/>
      <c r="W190" s="3"/>
      <c r="X190" s="3"/>
    </row>
    <row r="191" spans="1:24">
      <c r="A191" s="3"/>
      <c r="B191" s="3"/>
      <c r="C191" s="3"/>
      <c r="D191" s="3"/>
      <c r="E191" s="3"/>
      <c r="F191" s="3"/>
      <c r="G191" s="3"/>
      <c r="H191" s="3"/>
      <c r="I191" s="3"/>
      <c r="V191" s="3"/>
      <c r="W191" s="3"/>
      <c r="X191" s="3"/>
    </row>
    <row r="192" spans="1:24">
      <c r="A192" s="3"/>
      <c r="B192" s="3"/>
      <c r="C192" s="3"/>
      <c r="D192" s="3"/>
      <c r="E192" s="3"/>
      <c r="F192" s="3"/>
      <c r="G192" s="3"/>
      <c r="H192" s="3"/>
      <c r="I192" s="3"/>
      <c r="V192" s="3"/>
      <c r="W192" s="3"/>
      <c r="X192" s="3"/>
    </row>
    <row r="193" spans="1:24">
      <c r="A193" s="3"/>
      <c r="B193" s="3"/>
      <c r="C193" s="3"/>
      <c r="D193" s="3"/>
      <c r="E193" s="3"/>
      <c r="F193" s="3"/>
      <c r="G193" s="3"/>
      <c r="H193" s="3"/>
      <c r="I193" s="3"/>
      <c r="V193" s="3"/>
      <c r="W193" s="3"/>
      <c r="X193" s="3"/>
    </row>
    <row r="194" spans="1:24">
      <c r="A194" s="3"/>
      <c r="B194" s="3"/>
      <c r="C194" s="3"/>
      <c r="D194" s="3"/>
      <c r="E194" s="3"/>
      <c r="F194" s="3"/>
      <c r="G194" s="3"/>
      <c r="H194" s="3"/>
      <c r="I194" s="3"/>
      <c r="V194" s="3"/>
      <c r="W194" s="3"/>
      <c r="X194" s="3"/>
    </row>
    <row r="195" spans="1:24">
      <c r="A195" s="3"/>
      <c r="B195" s="3"/>
      <c r="C195" s="3"/>
      <c r="D195" s="3"/>
      <c r="E195" s="3"/>
      <c r="F195" s="3"/>
      <c r="G195" s="3"/>
      <c r="H195" s="3"/>
      <c r="I195" s="3"/>
      <c r="V195" s="3"/>
      <c r="W195" s="3"/>
      <c r="X195" s="3"/>
    </row>
    <row r="196" spans="1:24">
      <c r="A196" s="3"/>
      <c r="B196" s="3"/>
      <c r="C196" s="3"/>
      <c r="D196" s="3"/>
      <c r="E196" s="3"/>
      <c r="F196" s="3"/>
      <c r="G196" s="3"/>
      <c r="H196" s="3"/>
      <c r="I196" s="3"/>
      <c r="V196" s="3"/>
      <c r="W196" s="3"/>
      <c r="X196" s="3"/>
    </row>
    <row r="197" spans="1:24">
      <c r="A197" s="3"/>
      <c r="B197" s="3"/>
      <c r="C197" s="3"/>
      <c r="D197" s="3"/>
      <c r="E197" s="3"/>
      <c r="F197" s="3"/>
      <c r="G197" s="3"/>
      <c r="H197" s="3"/>
      <c r="I197" s="3"/>
      <c r="V197" s="3"/>
      <c r="W197" s="3"/>
      <c r="X197" s="3"/>
    </row>
    <row r="198" spans="1:24">
      <c r="A198" s="3"/>
      <c r="B198" s="3"/>
      <c r="C198" s="3"/>
      <c r="D198" s="3"/>
      <c r="E198" s="3"/>
      <c r="F198" s="3"/>
      <c r="G198" s="3"/>
      <c r="H198" s="3"/>
      <c r="I198" s="3"/>
      <c r="V198" s="3"/>
      <c r="W198" s="3"/>
      <c r="X198" s="3"/>
    </row>
    <row r="199" spans="1:24">
      <c r="A199" s="3"/>
      <c r="B199" s="3"/>
      <c r="C199" s="3"/>
      <c r="D199" s="3"/>
      <c r="E199" s="3"/>
      <c r="F199" s="3"/>
      <c r="G199" s="3"/>
      <c r="H199" s="3"/>
      <c r="I199" s="3"/>
      <c r="V199" s="3"/>
      <c r="W199" s="3"/>
      <c r="X199" s="3"/>
    </row>
    <row r="200" spans="1:24">
      <c r="A200" s="3"/>
      <c r="B200" s="3"/>
      <c r="C200" s="3"/>
      <c r="D200" s="3"/>
      <c r="E200" s="3"/>
      <c r="F200" s="3"/>
      <c r="G200" s="3"/>
      <c r="H200" s="3"/>
      <c r="I200" s="3"/>
      <c r="V200" s="3"/>
      <c r="W200" s="3"/>
      <c r="X200" s="3"/>
    </row>
    <row r="201" spans="1:24">
      <c r="A201" s="3"/>
      <c r="B201" s="3"/>
      <c r="C201" s="3"/>
      <c r="D201" s="3"/>
      <c r="E201" s="3"/>
      <c r="F201" s="3"/>
      <c r="G201" s="3"/>
      <c r="H201" s="3"/>
      <c r="I201" s="3"/>
      <c r="V201" s="3"/>
      <c r="W201" s="3"/>
      <c r="X201" s="3"/>
    </row>
    <row r="202" spans="1:24">
      <c r="A202" s="3"/>
      <c r="B202" s="3"/>
      <c r="C202" s="3"/>
      <c r="D202" s="3"/>
      <c r="E202" s="3"/>
      <c r="F202" s="3"/>
      <c r="G202" s="3"/>
      <c r="H202" s="3"/>
      <c r="I202" s="3"/>
      <c r="V202" s="3"/>
      <c r="W202" s="3"/>
      <c r="X202" s="3"/>
    </row>
    <row r="203" spans="1:24">
      <c r="A203" s="3"/>
      <c r="B203" s="3"/>
      <c r="C203" s="3"/>
      <c r="D203" s="3"/>
      <c r="E203" s="3"/>
      <c r="F203" s="3"/>
      <c r="G203" s="3"/>
      <c r="H203" s="3"/>
      <c r="I203" s="3"/>
      <c r="V203" s="3"/>
      <c r="W203" s="3"/>
      <c r="X203" s="3"/>
    </row>
    <row r="204" spans="1:24">
      <c r="A204" s="3"/>
      <c r="B204" s="3"/>
      <c r="C204" s="3"/>
      <c r="D204" s="3"/>
      <c r="E204" s="3"/>
      <c r="F204" s="3"/>
      <c r="G204" s="3"/>
      <c r="H204" s="3"/>
      <c r="I204" s="3"/>
      <c r="V204" s="3"/>
      <c r="W204" s="3"/>
      <c r="X204" s="3"/>
    </row>
    <row r="205" spans="1:24">
      <c r="A205" s="3"/>
      <c r="B205" s="3"/>
      <c r="C205" s="3"/>
      <c r="D205" s="3"/>
      <c r="E205" s="3"/>
      <c r="F205" s="3"/>
      <c r="G205" s="3"/>
      <c r="H205" s="3"/>
      <c r="I205" s="3"/>
      <c r="V205" s="3"/>
      <c r="W205" s="3"/>
      <c r="X205" s="3"/>
    </row>
    <row r="206" spans="1:24">
      <c r="A206" s="3"/>
      <c r="B206" s="3"/>
      <c r="C206" s="3"/>
      <c r="D206" s="3"/>
      <c r="E206" s="3"/>
      <c r="F206" s="3"/>
      <c r="G206" s="3"/>
      <c r="H206" s="3"/>
      <c r="I206" s="3"/>
      <c r="V206" s="3"/>
      <c r="W206" s="3"/>
      <c r="X206" s="3"/>
    </row>
    <row r="207" spans="1:24">
      <c r="A207" s="3"/>
      <c r="B207" s="3"/>
      <c r="C207" s="3"/>
      <c r="D207" s="3"/>
      <c r="E207" s="3"/>
      <c r="F207" s="3"/>
      <c r="G207" s="3"/>
      <c r="H207" s="3"/>
      <c r="I207" s="3"/>
      <c r="V207" s="3"/>
      <c r="W207" s="3"/>
      <c r="X207" s="3"/>
    </row>
    <row r="208" spans="1:24">
      <c r="A208" s="3"/>
      <c r="B208" s="3"/>
      <c r="C208" s="3"/>
      <c r="D208" s="3"/>
      <c r="E208" s="3"/>
      <c r="F208" s="3"/>
      <c r="G208" s="3"/>
      <c r="H208" s="3"/>
      <c r="I208" s="3"/>
      <c r="V208" s="3"/>
      <c r="W208" s="3"/>
      <c r="X208" s="3"/>
    </row>
    <row r="209" spans="1:24">
      <c r="A209" s="3"/>
      <c r="B209" s="3"/>
      <c r="C209" s="3"/>
      <c r="D209" s="3"/>
      <c r="E209" s="3"/>
      <c r="F209" s="3"/>
      <c r="G209" s="3"/>
      <c r="H209" s="3"/>
      <c r="I209" s="3"/>
      <c r="V209" s="3"/>
      <c r="W209" s="3"/>
      <c r="X209" s="3"/>
    </row>
    <row r="210" spans="1:24">
      <c r="A210" s="3"/>
      <c r="B210" s="3"/>
      <c r="C210" s="3"/>
      <c r="D210" s="3"/>
      <c r="E210" s="3"/>
      <c r="F210" s="3"/>
      <c r="G210" s="3"/>
      <c r="H210" s="3"/>
      <c r="I210" s="3"/>
      <c r="V210" s="3"/>
      <c r="W210" s="3"/>
      <c r="X210" s="3"/>
    </row>
    <row r="211" spans="1:24">
      <c r="A211" s="3"/>
      <c r="B211" s="3"/>
      <c r="C211" s="3"/>
      <c r="D211" s="3"/>
      <c r="E211" s="3"/>
      <c r="F211" s="3"/>
      <c r="G211" s="3"/>
      <c r="H211" s="3"/>
      <c r="I211" s="3"/>
      <c r="V211" s="3"/>
      <c r="W211" s="3"/>
      <c r="X211" s="3"/>
    </row>
    <row r="212" spans="1:24">
      <c r="A212" s="3"/>
      <c r="B212" s="3"/>
      <c r="C212" s="3"/>
      <c r="D212" s="3"/>
      <c r="E212" s="3"/>
      <c r="F212" s="3"/>
      <c r="G212" s="3"/>
      <c r="H212" s="3"/>
      <c r="I212" s="3"/>
      <c r="V212" s="3"/>
      <c r="W212" s="3"/>
      <c r="X212" s="3"/>
    </row>
    <row r="213" spans="1:24">
      <c r="A213" s="3"/>
      <c r="B213" s="3"/>
      <c r="C213" s="3"/>
      <c r="D213" s="3"/>
      <c r="E213" s="3"/>
      <c r="F213" s="3"/>
      <c r="G213" s="3"/>
      <c r="H213" s="3"/>
      <c r="I213" s="3"/>
      <c r="V213" s="3"/>
      <c r="W213" s="3"/>
      <c r="X213" s="3"/>
    </row>
    <row r="214" spans="1:24">
      <c r="A214" s="3"/>
      <c r="B214" s="3"/>
      <c r="C214" s="3"/>
      <c r="D214" s="3"/>
      <c r="E214" s="3"/>
      <c r="F214" s="3"/>
      <c r="G214" s="3"/>
      <c r="H214" s="3"/>
      <c r="I214" s="3"/>
      <c r="V214" s="3"/>
      <c r="W214" s="3"/>
      <c r="X214" s="3"/>
    </row>
    <row r="215" spans="1:24">
      <c r="A215" s="3"/>
      <c r="B215" s="3"/>
      <c r="C215" s="3"/>
      <c r="D215" s="3"/>
      <c r="E215" s="3"/>
      <c r="F215" s="3"/>
      <c r="G215" s="3"/>
      <c r="H215" s="3"/>
      <c r="I215" s="3"/>
      <c r="V215" s="3"/>
      <c r="W215" s="3"/>
      <c r="X215" s="3"/>
    </row>
    <row r="216" spans="1:24">
      <c r="A216" s="3"/>
      <c r="B216" s="3"/>
      <c r="C216" s="3"/>
      <c r="D216" s="3"/>
      <c r="E216" s="3"/>
      <c r="F216" s="3"/>
      <c r="G216" s="3"/>
      <c r="H216" s="3"/>
      <c r="I216" s="3"/>
      <c r="V216" s="3"/>
      <c r="W216" s="3"/>
      <c r="X216" s="3"/>
    </row>
    <row r="217" spans="1:24">
      <c r="A217" s="3"/>
      <c r="B217" s="3"/>
      <c r="C217" s="3"/>
      <c r="D217" s="3"/>
      <c r="E217" s="3"/>
      <c r="F217" s="3"/>
      <c r="G217" s="3"/>
      <c r="H217" s="3"/>
      <c r="I217" s="3"/>
      <c r="V217" s="3"/>
      <c r="W217" s="3"/>
      <c r="X217" s="3"/>
    </row>
    <row r="218" spans="1:24">
      <c r="A218" s="3"/>
      <c r="B218" s="3"/>
      <c r="C218" s="3"/>
      <c r="D218" s="3"/>
      <c r="E218" s="3"/>
      <c r="F218" s="3"/>
      <c r="G218" s="3"/>
      <c r="H218" s="3"/>
      <c r="I218" s="3"/>
      <c r="V218" s="3"/>
      <c r="W218" s="3"/>
      <c r="X218" s="3"/>
    </row>
    <row r="219" spans="1:24">
      <c r="A219" s="3"/>
      <c r="B219" s="3"/>
      <c r="C219" s="3"/>
      <c r="D219" s="3"/>
      <c r="E219" s="3"/>
      <c r="F219" s="3"/>
      <c r="G219" s="3"/>
      <c r="H219" s="3"/>
      <c r="I219" s="3"/>
      <c r="V219" s="3"/>
      <c r="W219" s="3"/>
      <c r="X219" s="3"/>
    </row>
    <row r="220" spans="1:24">
      <c r="A220" s="3"/>
      <c r="B220" s="3"/>
      <c r="C220" s="3"/>
      <c r="D220" s="3"/>
      <c r="E220" s="3"/>
      <c r="F220" s="3"/>
      <c r="G220" s="3"/>
      <c r="H220" s="3"/>
      <c r="I220" s="3"/>
      <c r="V220" s="3"/>
      <c r="W220" s="3"/>
      <c r="X220" s="3"/>
    </row>
    <row r="221" spans="1:24">
      <c r="A221" s="3"/>
      <c r="B221" s="3"/>
      <c r="C221" s="3"/>
      <c r="D221" s="3"/>
      <c r="E221" s="3"/>
      <c r="F221" s="3"/>
      <c r="G221" s="3"/>
      <c r="H221" s="3"/>
      <c r="I221" s="3"/>
      <c r="V221" s="3"/>
      <c r="W221" s="3"/>
      <c r="X221" s="3"/>
    </row>
    <row r="222" spans="1:24">
      <c r="A222" s="3"/>
      <c r="B222" s="3"/>
      <c r="C222" s="3"/>
      <c r="D222" s="3"/>
      <c r="E222" s="3"/>
      <c r="F222" s="3"/>
      <c r="G222" s="3"/>
      <c r="H222" s="3"/>
      <c r="I222" s="3"/>
      <c r="V222" s="3"/>
      <c r="W222" s="3"/>
      <c r="X222" s="3"/>
    </row>
    <row r="223" spans="1:24">
      <c r="A223" s="3"/>
      <c r="B223" s="3"/>
      <c r="C223" s="3"/>
      <c r="D223" s="3"/>
      <c r="E223" s="3"/>
      <c r="F223" s="3"/>
      <c r="G223" s="3"/>
      <c r="H223" s="3"/>
      <c r="I223" s="3"/>
      <c r="V223" s="3"/>
      <c r="W223" s="3"/>
      <c r="X223" s="3"/>
    </row>
    <row r="224" spans="1:24">
      <c r="A224" s="3"/>
      <c r="B224" s="3"/>
      <c r="C224" s="3"/>
      <c r="D224" s="3"/>
      <c r="E224" s="3"/>
      <c r="F224" s="3"/>
      <c r="G224" s="3"/>
      <c r="H224" s="3"/>
      <c r="I224" s="3"/>
      <c r="V224" s="3"/>
      <c r="W224" s="3"/>
      <c r="X224" s="3"/>
    </row>
    <row r="225" spans="1:24">
      <c r="A225" s="3"/>
      <c r="B225" s="3"/>
      <c r="C225" s="3"/>
      <c r="D225" s="3"/>
      <c r="E225" s="3"/>
      <c r="F225" s="3"/>
      <c r="G225" s="3"/>
      <c r="H225" s="3"/>
      <c r="I225" s="3"/>
      <c r="V225" s="3"/>
      <c r="W225" s="3"/>
      <c r="X225" s="3"/>
    </row>
    <row r="226" spans="1:24">
      <c r="A226" s="3"/>
      <c r="B226" s="3"/>
      <c r="C226" s="3"/>
      <c r="D226" s="3"/>
      <c r="E226" s="3"/>
      <c r="F226" s="3"/>
      <c r="G226" s="3"/>
      <c r="H226" s="3"/>
      <c r="I226" s="3"/>
      <c r="V226" s="3"/>
      <c r="W226" s="3"/>
      <c r="X226" s="3"/>
    </row>
    <row r="227" spans="1:24">
      <c r="V227" s="3"/>
      <c r="W227" s="3"/>
      <c r="X227" s="3"/>
    </row>
    <row r="228" spans="1:24">
      <c r="V228" s="3"/>
      <c r="W228" s="3"/>
      <c r="X228" s="3"/>
    </row>
    <row r="229" spans="1:24">
      <c r="V229" s="3"/>
      <c r="W229" s="3"/>
      <c r="X229" s="3"/>
    </row>
    <row r="230" spans="1:24">
      <c r="V230" s="3"/>
      <c r="W230" s="3"/>
      <c r="X230" s="3"/>
    </row>
    <row r="231" spans="1:24">
      <c r="V231" s="3"/>
      <c r="W231" s="3"/>
      <c r="X231" s="3"/>
    </row>
    <row r="232" spans="1:24">
      <c r="V232" s="3"/>
      <c r="W232" s="3"/>
      <c r="X232" s="3"/>
    </row>
    <row r="233" spans="1:24">
      <c r="V233" s="3"/>
      <c r="W233" s="3"/>
      <c r="X233" s="3"/>
    </row>
    <row r="234" spans="1:24">
      <c r="V234" s="3"/>
      <c r="W234" s="3"/>
      <c r="X234" s="3"/>
    </row>
    <row r="235" spans="1:24">
      <c r="V235" s="3"/>
      <c r="W235" s="3"/>
      <c r="X235" s="3"/>
    </row>
    <row r="236" spans="1:24">
      <c r="V236" s="3"/>
      <c r="W236" s="3"/>
      <c r="X236" s="3"/>
    </row>
    <row r="237" spans="1:24">
      <c r="V237" s="3"/>
      <c r="W237" s="3"/>
      <c r="X237" s="3"/>
    </row>
    <row r="238" spans="1:24">
      <c r="V238" s="3"/>
      <c r="W238" s="3"/>
      <c r="X238" s="3"/>
    </row>
    <row r="239" spans="1:24">
      <c r="V239" s="3"/>
      <c r="W239" s="3"/>
      <c r="X239" s="3"/>
    </row>
    <row r="240" spans="1:24">
      <c r="V240" s="3"/>
      <c r="W240" s="3"/>
      <c r="X240" s="3"/>
    </row>
    <row r="241" spans="22:24">
      <c r="V241" s="3"/>
      <c r="W241" s="3"/>
      <c r="X241" s="3"/>
    </row>
    <row r="242" spans="22:24">
      <c r="V242" s="3"/>
      <c r="W242" s="3"/>
      <c r="X242" s="3"/>
    </row>
    <row r="243" spans="22:24">
      <c r="V243" s="3"/>
      <c r="W243" s="3"/>
      <c r="X243" s="3"/>
    </row>
    <row r="244" spans="22:24">
      <c r="V244" s="3"/>
      <c r="W244" s="3"/>
      <c r="X244" s="3"/>
    </row>
    <row r="245" spans="22:24">
      <c r="V245" s="3"/>
      <c r="W245" s="3"/>
      <c r="X245" s="3"/>
    </row>
    <row r="246" spans="22:24">
      <c r="V246" s="3"/>
      <c r="W246" s="3"/>
      <c r="X246" s="3"/>
    </row>
    <row r="247" spans="22:24">
      <c r="V247" s="3"/>
      <c r="W247" s="3"/>
      <c r="X247" s="3"/>
    </row>
    <row r="248" spans="22:24">
      <c r="V248" s="3"/>
      <c r="W248" s="3"/>
      <c r="X248" s="3"/>
    </row>
    <row r="249" spans="22:24">
      <c r="V249" s="3"/>
      <c r="W249" s="3"/>
      <c r="X249" s="3"/>
    </row>
    <row r="250" spans="22:24">
      <c r="V250" s="3"/>
      <c r="W250" s="3"/>
      <c r="X250" s="3"/>
    </row>
    <row r="251" spans="22:24">
      <c r="V251" s="3"/>
      <c r="W251" s="3"/>
      <c r="X251" s="3"/>
    </row>
    <row r="252" spans="22:24">
      <c r="V252" s="3"/>
      <c r="W252" s="3"/>
      <c r="X252" s="3"/>
    </row>
    <row r="253" spans="22:24">
      <c r="V253" s="3"/>
      <c r="W253" s="3"/>
      <c r="X253" s="3"/>
    </row>
    <row r="254" spans="22:24">
      <c r="V254" s="3"/>
      <c r="W254" s="3"/>
      <c r="X254" s="3"/>
    </row>
    <row r="255" spans="22:24">
      <c r="V255" s="3"/>
      <c r="W255" s="3"/>
      <c r="X255" s="3"/>
    </row>
    <row r="256" spans="22:24">
      <c r="V256" s="3"/>
      <c r="W256" s="3"/>
      <c r="X256" s="3"/>
    </row>
    <row r="257" spans="22:24">
      <c r="V257" s="3"/>
      <c r="W257" s="3"/>
      <c r="X257" s="3"/>
    </row>
    <row r="258" spans="22:24">
      <c r="V258" s="3"/>
      <c r="W258" s="3"/>
      <c r="X258" s="3"/>
    </row>
    <row r="259" spans="22:24">
      <c r="V259" s="3"/>
      <c r="W259" s="3"/>
      <c r="X259" s="3"/>
    </row>
    <row r="260" spans="22:24">
      <c r="V260" s="3"/>
      <c r="W260" s="3"/>
      <c r="X260" s="3"/>
    </row>
    <row r="261" spans="22:24">
      <c r="V261" s="3"/>
      <c r="W261" s="3"/>
      <c r="X261" s="3"/>
    </row>
    <row r="262" spans="22:24">
      <c r="V262" s="3"/>
      <c r="W262" s="3"/>
      <c r="X262" s="3"/>
    </row>
    <row r="263" spans="22:24">
      <c r="V263" s="3"/>
      <c r="W263" s="3"/>
      <c r="X263" s="3"/>
    </row>
    <row r="264" spans="22:24">
      <c r="V264" s="3"/>
      <c r="W264" s="3"/>
      <c r="X264" s="3"/>
    </row>
    <row r="265" spans="22:24">
      <c r="V265" s="3"/>
      <c r="W265" s="3"/>
      <c r="X265" s="3"/>
    </row>
    <row r="266" spans="22:24">
      <c r="V266" s="3"/>
      <c r="W266" s="3"/>
      <c r="X266" s="3"/>
    </row>
    <row r="267" spans="22:24">
      <c r="V267" s="3"/>
      <c r="W267" s="3"/>
      <c r="X267" s="3"/>
    </row>
    <row r="268" spans="22:24">
      <c r="V268" s="3"/>
      <c r="W268" s="3"/>
      <c r="X268" s="3"/>
    </row>
    <row r="269" spans="22:24">
      <c r="V269" s="3"/>
      <c r="W269" s="3"/>
      <c r="X269" s="3"/>
    </row>
    <row r="270" spans="22:24">
      <c r="V270" s="3"/>
      <c r="W270" s="3"/>
      <c r="X270" s="3"/>
    </row>
    <row r="271" spans="22:24">
      <c r="V271" s="3"/>
      <c r="W271" s="3"/>
      <c r="X271" s="3"/>
    </row>
    <row r="272" spans="22:24">
      <c r="V272" s="3"/>
      <c r="W272" s="3"/>
      <c r="X272" s="3"/>
    </row>
    <row r="273" spans="22:24">
      <c r="V273" s="3"/>
      <c r="W273" s="3"/>
      <c r="X273" s="3"/>
    </row>
    <row r="274" spans="22:24">
      <c r="V274" s="3"/>
      <c r="W274" s="3"/>
      <c r="X274" s="3"/>
    </row>
    <row r="275" spans="22:24">
      <c r="V275" s="3"/>
      <c r="W275" s="3"/>
      <c r="X275" s="3"/>
    </row>
    <row r="276" spans="22:24">
      <c r="V276" s="3"/>
      <c r="W276" s="3"/>
      <c r="X276" s="3"/>
    </row>
    <row r="277" spans="22:24">
      <c r="V277" s="3"/>
      <c r="W277" s="3"/>
      <c r="X277" s="3"/>
    </row>
    <row r="278" spans="22:24">
      <c r="V278" s="3"/>
      <c r="W278" s="3"/>
      <c r="X278" s="3"/>
    </row>
    <row r="279" spans="22:24">
      <c r="V279" s="3"/>
      <c r="W279" s="3"/>
      <c r="X279" s="3"/>
    </row>
    <row r="280" spans="22:24">
      <c r="V280" s="3"/>
      <c r="W280" s="3"/>
      <c r="X280" s="3"/>
    </row>
    <row r="281" spans="22:24">
      <c r="V281" s="3"/>
      <c r="W281" s="3"/>
      <c r="X281" s="3"/>
    </row>
    <row r="282" spans="22:24">
      <c r="V282" s="3"/>
      <c r="W282" s="3"/>
      <c r="X282" s="3"/>
    </row>
    <row r="283" spans="22:24">
      <c r="V283" s="3"/>
      <c r="W283" s="3"/>
      <c r="X283" s="3"/>
    </row>
    <row r="284" spans="22:24">
      <c r="V284" s="3"/>
      <c r="W284" s="3"/>
      <c r="X284" s="3"/>
    </row>
    <row r="285" spans="22:24">
      <c r="V285" s="3"/>
      <c r="W285" s="3"/>
      <c r="X285" s="3"/>
    </row>
    <row r="286" spans="22:24">
      <c r="V286" s="3"/>
      <c r="W286" s="3"/>
      <c r="X286" s="3"/>
    </row>
    <row r="287" spans="22:24">
      <c r="V287" s="3"/>
      <c r="W287" s="3"/>
      <c r="X287" s="3"/>
    </row>
    <row r="288" spans="22:24">
      <c r="V288" s="3"/>
      <c r="W288" s="3"/>
      <c r="X288" s="3"/>
    </row>
    <row r="289" spans="22:24">
      <c r="V289" s="3"/>
      <c r="W289" s="3"/>
      <c r="X289" s="3"/>
    </row>
    <row r="290" spans="22:24">
      <c r="V290" s="3"/>
      <c r="W290" s="3"/>
      <c r="X290" s="3"/>
    </row>
    <row r="291" spans="22:24">
      <c r="V291" s="3"/>
      <c r="W291" s="3"/>
      <c r="X291" s="3"/>
    </row>
    <row r="292" spans="22:24">
      <c r="V292" s="3"/>
      <c r="W292" s="3"/>
      <c r="X292" s="3"/>
    </row>
    <row r="293" spans="22:24">
      <c r="V293" s="3"/>
      <c r="W293" s="3"/>
      <c r="X293" s="3"/>
    </row>
    <row r="294" spans="22:24">
      <c r="V294" s="3"/>
      <c r="W294" s="3"/>
      <c r="X294" s="3"/>
    </row>
    <row r="295" spans="22:24">
      <c r="V295" s="3"/>
      <c r="W295" s="3"/>
      <c r="X295" s="3"/>
    </row>
    <row r="296" spans="22:24">
      <c r="V296" s="3"/>
      <c r="W296" s="3"/>
      <c r="X296" s="3"/>
    </row>
    <row r="297" spans="22:24">
      <c r="V297" s="3"/>
      <c r="W297" s="3"/>
      <c r="X297" s="3"/>
    </row>
    <row r="298" spans="22:24">
      <c r="V298" s="3"/>
      <c r="W298" s="3"/>
      <c r="X298" s="3"/>
    </row>
    <row r="299" spans="22:24">
      <c r="V299" s="3"/>
      <c r="W299" s="3"/>
      <c r="X299" s="3"/>
    </row>
    <row r="300" spans="22:24">
      <c r="V300" s="3"/>
      <c r="W300" s="3"/>
      <c r="X300" s="3"/>
    </row>
    <row r="301" spans="22:24">
      <c r="V301" s="3"/>
      <c r="W301" s="3"/>
      <c r="X301" s="3"/>
    </row>
    <row r="302" spans="22:24">
      <c r="V302" s="3"/>
      <c r="W302" s="3"/>
      <c r="X302" s="3"/>
    </row>
    <row r="303" spans="22:24">
      <c r="V303" s="3"/>
      <c r="W303" s="3"/>
      <c r="X303" s="3"/>
    </row>
    <row r="304" spans="22:24">
      <c r="V304" s="3"/>
      <c r="W304" s="3"/>
      <c r="X304" s="3"/>
    </row>
    <row r="305" spans="22:24">
      <c r="V305" s="3"/>
      <c r="W305" s="3"/>
      <c r="X305" s="3"/>
    </row>
    <row r="306" spans="22:24">
      <c r="V306" s="3"/>
      <c r="W306" s="3"/>
      <c r="X306" s="3"/>
    </row>
    <row r="307" spans="22:24">
      <c r="V307" s="3"/>
      <c r="W307" s="3"/>
      <c r="X307" s="3"/>
    </row>
    <row r="308" spans="22:24">
      <c r="V308" s="3"/>
      <c r="W308" s="3"/>
      <c r="X308" s="3"/>
    </row>
    <row r="309" spans="22:24">
      <c r="V309" s="3"/>
      <c r="W309" s="3"/>
      <c r="X309" s="3"/>
    </row>
    <row r="310" spans="22:24">
      <c r="V310" s="3"/>
      <c r="W310" s="3"/>
      <c r="X310" s="3"/>
    </row>
    <row r="311" spans="22:24">
      <c r="V311" s="3"/>
      <c r="W311" s="3"/>
      <c r="X311" s="3"/>
    </row>
    <row r="312" spans="22:24">
      <c r="V312" s="3"/>
      <c r="W312" s="3"/>
      <c r="X312" s="3"/>
    </row>
    <row r="313" spans="22:24">
      <c r="V313" s="3"/>
      <c r="W313" s="3"/>
      <c r="X313" s="3"/>
    </row>
    <row r="314" spans="22:24">
      <c r="V314" s="3"/>
      <c r="W314" s="3"/>
      <c r="X314" s="3"/>
    </row>
  </sheetData>
  <mergeCells count="25">
    <mergeCell ref="A116:I116"/>
    <mergeCell ref="A117:I117"/>
    <mergeCell ref="A118:I118"/>
    <mergeCell ref="A119:I119"/>
    <mergeCell ref="A127:I127"/>
    <mergeCell ref="A114:J114"/>
    <mergeCell ref="A113:I113"/>
    <mergeCell ref="B2:I2"/>
    <mergeCell ref="B3:I3"/>
    <mergeCell ref="B4:I4"/>
    <mergeCell ref="B5:I5"/>
    <mergeCell ref="A1:A5"/>
    <mergeCell ref="A158:J158"/>
    <mergeCell ref="A128:J128"/>
    <mergeCell ref="A133:I133"/>
    <mergeCell ref="A141:I141"/>
    <mergeCell ref="A142:J142"/>
    <mergeCell ref="A144:I144"/>
    <mergeCell ref="A130:I130"/>
    <mergeCell ref="A131:I131"/>
    <mergeCell ref="A132:I132"/>
    <mergeCell ref="A145:I145"/>
    <mergeCell ref="A146:I146"/>
    <mergeCell ref="A147:I147"/>
    <mergeCell ref="A157:I157"/>
  </mergeCells>
  <pageMargins left="0.23622047244094491" right="0.23622047244094491" top="0.74803149606299213" bottom="0.74803149606299213" header="0.31496062992125984" footer="0.31496062992125984"/>
  <pageSetup orientation="landscape" horizontalDpi="4294967295" verticalDpi="4294967295" r:id="rId1"/>
  <headerFooter>
    <oddHeader>&amp;L&amp;D&amp;C&amp;A&amp;R&amp;P/&amp;N</oddHeader>
    <oddFooter>&amp;C&amp;F</oddFooter>
  </headerFooter>
  <rowBreaks count="4" manualBreakCount="4">
    <brk id="64" max="16383" man="1"/>
    <brk id="92" max="16383" man="1"/>
    <brk id="115" max="16383" man="1"/>
    <brk id="1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FFFF"/>
    <pageSetUpPr fitToPage="1"/>
  </sheetPr>
  <dimension ref="A1:O175"/>
  <sheetViews>
    <sheetView showGridLines="0" zoomScaleNormal="100" workbookViewId="0">
      <pane xSplit="1" ySplit="6" topLeftCell="B7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RowHeight="16.5"/>
  <cols>
    <col min="1" max="1" width="72.140625" style="90" customWidth="1"/>
    <col min="2" max="2" width="14.140625" style="90" customWidth="1"/>
    <col min="3" max="3" width="16.5703125" style="90" customWidth="1"/>
    <col min="4" max="4" width="14.28515625" style="90" customWidth="1"/>
    <col min="5" max="5" width="13.140625" style="90" customWidth="1"/>
    <col min="6" max="6" width="12" style="90" bestFit="1" customWidth="1"/>
    <col min="7" max="7" width="12.5703125" style="90" customWidth="1"/>
    <col min="8" max="8" width="6.42578125" style="90" bestFit="1" customWidth="1"/>
    <col min="9" max="9" width="9.7109375" style="90" bestFit="1" customWidth="1"/>
    <col min="10" max="10" width="9.5703125" style="93" bestFit="1" customWidth="1"/>
    <col min="11" max="11" width="15.42578125" customWidth="1"/>
    <col min="12" max="12" width="12.5703125" style="16" customWidth="1"/>
    <col min="13" max="13" width="19.5703125" style="90" customWidth="1"/>
    <col min="14" max="16384" width="11.42578125" style="90"/>
  </cols>
  <sheetData>
    <row r="1" spans="1:15" ht="69.75" customHeight="1">
      <c r="A1" s="762"/>
      <c r="B1" s="688"/>
      <c r="C1" s="688"/>
      <c r="D1" s="688"/>
      <c r="E1" s="688"/>
      <c r="F1" s="688"/>
      <c r="G1" s="688"/>
      <c r="H1" s="688"/>
      <c r="I1" s="688"/>
      <c r="J1" s="261"/>
      <c r="M1" s="89"/>
      <c r="N1" s="89"/>
      <c r="O1" s="89"/>
    </row>
    <row r="2" spans="1:15" ht="24.75" customHeight="1">
      <c r="A2" s="762"/>
      <c r="B2" s="767" t="s">
        <v>185</v>
      </c>
      <c r="C2" s="767"/>
      <c r="D2" s="767"/>
      <c r="E2" s="767"/>
      <c r="F2" s="767"/>
      <c r="G2" s="767"/>
      <c r="H2" s="767"/>
      <c r="I2" s="767"/>
      <c r="J2" s="767"/>
      <c r="K2" s="767"/>
      <c r="L2" s="767"/>
    </row>
    <row r="3" spans="1:15" ht="20.25" customHeight="1">
      <c r="A3" s="762"/>
      <c r="B3" s="767" t="s">
        <v>100</v>
      </c>
      <c r="C3" s="767"/>
      <c r="D3" s="767"/>
      <c r="E3" s="767"/>
      <c r="F3" s="767"/>
      <c r="G3" s="767"/>
      <c r="H3" s="767"/>
      <c r="I3" s="767"/>
      <c r="J3" s="767"/>
      <c r="K3" s="767"/>
      <c r="L3" s="767"/>
    </row>
    <row r="4" spans="1:15" ht="19.5" customHeight="1">
      <c r="A4" s="762"/>
      <c r="B4" s="768" t="s">
        <v>190</v>
      </c>
      <c r="C4" s="768"/>
      <c r="D4" s="768"/>
      <c r="E4" s="768"/>
      <c r="F4" s="768"/>
      <c r="G4" s="768"/>
      <c r="H4" s="768"/>
      <c r="I4" s="768"/>
      <c r="J4" s="768"/>
      <c r="K4" s="768"/>
      <c r="L4" s="768"/>
    </row>
    <row r="5" spans="1:15" ht="23.25" customHeight="1">
      <c r="A5" s="763"/>
      <c r="B5" s="743" t="s">
        <v>1</v>
      </c>
      <c r="C5" s="743"/>
      <c r="D5" s="743"/>
      <c r="E5" s="743"/>
      <c r="F5" s="743"/>
      <c r="G5" s="743"/>
      <c r="H5" s="743"/>
      <c r="I5" s="743"/>
      <c r="J5" s="743"/>
      <c r="K5" s="743"/>
      <c r="L5" s="743"/>
    </row>
    <row r="6" spans="1:15" ht="31.5" customHeight="1">
      <c r="A6" s="367" t="s">
        <v>127</v>
      </c>
      <c r="B6" s="368" t="s">
        <v>69</v>
      </c>
      <c r="C6" s="368" t="s">
        <v>92</v>
      </c>
      <c r="D6" s="369" t="s">
        <v>70</v>
      </c>
      <c r="E6" s="368" t="s">
        <v>5</v>
      </c>
      <c r="F6" s="368" t="s">
        <v>6</v>
      </c>
      <c r="G6" s="368" t="s">
        <v>93</v>
      </c>
      <c r="H6" s="370" t="s">
        <v>7</v>
      </c>
      <c r="I6" s="368" t="s">
        <v>8</v>
      </c>
      <c r="J6" s="482" t="s">
        <v>9</v>
      </c>
      <c r="K6" s="201" t="s">
        <v>188</v>
      </c>
      <c r="L6" s="485" t="s">
        <v>189</v>
      </c>
    </row>
    <row r="7" spans="1:15" customFormat="1" ht="15">
      <c r="A7" s="376" t="s">
        <v>282</v>
      </c>
      <c r="B7" s="377">
        <v>0</v>
      </c>
      <c r="C7" s="377">
        <v>408020.21027400001</v>
      </c>
      <c r="D7" s="378">
        <v>408020.21027400001</v>
      </c>
      <c r="E7" s="378">
        <v>0</v>
      </c>
      <c r="F7" s="378">
        <v>408020.21027400001</v>
      </c>
      <c r="G7" s="377">
        <v>311397.716549</v>
      </c>
      <c r="H7" s="379">
        <v>76.319189272483683</v>
      </c>
      <c r="I7" s="452">
        <v>252369.30140900001</v>
      </c>
      <c r="J7" s="379">
        <v>61.852157087886674</v>
      </c>
      <c r="K7" s="452">
        <v>59028.415139999997</v>
      </c>
      <c r="L7" s="379">
        <v>14.467032184597015</v>
      </c>
      <c r="M7" s="90"/>
    </row>
    <row r="8" spans="1:15" s="400" customFormat="1" ht="15">
      <c r="A8" s="398" t="s">
        <v>10</v>
      </c>
      <c r="B8" s="392">
        <v>0</v>
      </c>
      <c r="C8" s="399">
        <v>59223.235163999998</v>
      </c>
      <c r="D8" s="392">
        <v>59223.235163999998</v>
      </c>
      <c r="E8" s="399">
        <v>0</v>
      </c>
      <c r="F8" s="392">
        <v>59223.235163999998</v>
      </c>
      <c r="G8" s="399">
        <v>57953.099711000003</v>
      </c>
      <c r="H8" s="393">
        <v>97.85534267170182</v>
      </c>
      <c r="I8" s="453">
        <v>47903.248518</v>
      </c>
      <c r="J8" s="393">
        <v>80.885902948981297</v>
      </c>
      <c r="K8" s="453">
        <v>10049.851193000002</v>
      </c>
      <c r="L8" s="393">
        <v>16.969439722720519</v>
      </c>
      <c r="M8" s="90"/>
    </row>
    <row r="9" spans="1:15" customFormat="1" ht="15">
      <c r="A9" s="219" t="s">
        <v>298</v>
      </c>
      <c r="B9" s="299">
        <v>0</v>
      </c>
      <c r="C9" s="306">
        <v>25362.948893000001</v>
      </c>
      <c r="D9" s="220">
        <v>25362.948893000001</v>
      </c>
      <c r="E9" s="221">
        <v>0</v>
      </c>
      <c r="F9" s="220">
        <v>25362.948893000001</v>
      </c>
      <c r="G9" s="306">
        <v>24404.766337000001</v>
      </c>
      <c r="H9" s="484">
        <v>96.222116915338447</v>
      </c>
      <c r="I9" s="454">
        <v>23240.39342</v>
      </c>
      <c r="J9" s="484">
        <v>91.63127488860016</v>
      </c>
      <c r="K9" s="483">
        <v>1164.3729170000006</v>
      </c>
      <c r="L9" s="484">
        <v>4.5908420267382999</v>
      </c>
      <c r="M9" s="90"/>
    </row>
    <row r="10" spans="1:15" customFormat="1" ht="15">
      <c r="A10" s="219" t="s">
        <v>299</v>
      </c>
      <c r="B10" s="299">
        <v>0</v>
      </c>
      <c r="C10" s="306">
        <v>28189.879591000001</v>
      </c>
      <c r="D10" s="220">
        <v>28189.879591000001</v>
      </c>
      <c r="E10" s="221">
        <v>0</v>
      </c>
      <c r="F10" s="220">
        <v>28189.879591000001</v>
      </c>
      <c r="G10" s="306">
        <v>27877.948005999999</v>
      </c>
      <c r="H10" s="484">
        <v>98.893462513761179</v>
      </c>
      <c r="I10" s="454">
        <v>20424.814224999998</v>
      </c>
      <c r="J10" s="484">
        <v>72.454421662449718</v>
      </c>
      <c r="K10" s="483">
        <v>7453.1337810000005</v>
      </c>
      <c r="L10" s="484">
        <v>26.43904085131145</v>
      </c>
      <c r="M10" s="90"/>
    </row>
    <row r="11" spans="1:15" customFormat="1" ht="15">
      <c r="A11" s="219" t="s">
        <v>300</v>
      </c>
      <c r="B11" s="299">
        <v>0</v>
      </c>
      <c r="C11" s="306">
        <v>0</v>
      </c>
      <c r="D11" s="220">
        <v>0</v>
      </c>
      <c r="E11" s="221">
        <v>0</v>
      </c>
      <c r="F11" s="220">
        <v>0</v>
      </c>
      <c r="G11" s="306">
        <v>0</v>
      </c>
      <c r="H11" s="484">
        <v>0</v>
      </c>
      <c r="I11" s="454">
        <v>0</v>
      </c>
      <c r="J11" s="484">
        <v>0</v>
      </c>
      <c r="K11" s="483">
        <v>0</v>
      </c>
      <c r="L11" s="484">
        <v>0</v>
      </c>
      <c r="M11" s="90"/>
    </row>
    <row r="12" spans="1:15" customFormat="1" ht="15">
      <c r="A12" s="219" t="s">
        <v>301</v>
      </c>
      <c r="B12" s="299">
        <v>0</v>
      </c>
      <c r="C12" s="306">
        <v>5670.4066800000001</v>
      </c>
      <c r="D12" s="220">
        <v>5670.4066800000001</v>
      </c>
      <c r="E12" s="221">
        <v>0</v>
      </c>
      <c r="F12" s="220">
        <v>5670.4066800000001</v>
      </c>
      <c r="G12" s="306">
        <v>5670.3853680000002</v>
      </c>
      <c r="H12" s="484">
        <v>99.999624153941639</v>
      </c>
      <c r="I12" s="454">
        <v>4238.0408729999999</v>
      </c>
      <c r="J12" s="484">
        <v>74.739628251848771</v>
      </c>
      <c r="K12" s="483">
        <v>1432.3444950000003</v>
      </c>
      <c r="L12" s="484">
        <v>25.259995902092868</v>
      </c>
      <c r="M12" s="90"/>
    </row>
    <row r="13" spans="1:15" s="400" customFormat="1" ht="15">
      <c r="A13" s="401" t="s">
        <v>302</v>
      </c>
      <c r="B13" s="402">
        <v>0</v>
      </c>
      <c r="C13" s="403">
        <v>249778.79795899999</v>
      </c>
      <c r="D13" s="402">
        <v>249778.79795899999</v>
      </c>
      <c r="E13" s="403">
        <v>0</v>
      </c>
      <c r="F13" s="402">
        <v>249778.79795899999</v>
      </c>
      <c r="G13" s="403">
        <v>248036.01931199999</v>
      </c>
      <c r="H13" s="404">
        <v>99.302271185048269</v>
      </c>
      <c r="I13" s="455">
        <v>202181.42047700001</v>
      </c>
      <c r="J13" s="404">
        <v>80.944188269409139</v>
      </c>
      <c r="K13" s="455">
        <v>45854.598834999983</v>
      </c>
      <c r="L13" s="404">
        <v>18.358082915639141</v>
      </c>
      <c r="M13" s="90"/>
    </row>
    <row r="14" spans="1:15" s="400" customFormat="1" ht="15">
      <c r="A14" s="405" t="s">
        <v>119</v>
      </c>
      <c r="B14" s="406">
        <v>0</v>
      </c>
      <c r="C14" s="407">
        <v>0</v>
      </c>
      <c r="D14" s="223">
        <v>0</v>
      </c>
      <c r="E14" s="407">
        <v>0</v>
      </c>
      <c r="F14" s="406">
        <v>0</v>
      </c>
      <c r="G14" s="407">
        <v>0</v>
      </c>
      <c r="H14" s="408">
        <v>0</v>
      </c>
      <c r="I14" s="456">
        <v>0</v>
      </c>
      <c r="J14" s="408">
        <v>0</v>
      </c>
      <c r="K14" s="456">
        <v>0</v>
      </c>
      <c r="L14" s="408">
        <v>0</v>
      </c>
      <c r="M14" s="90"/>
    </row>
    <row r="15" spans="1:15" customFormat="1" ht="15">
      <c r="A15" s="323" t="s">
        <v>303</v>
      </c>
      <c r="B15" s="299">
        <v>0</v>
      </c>
      <c r="C15" s="306">
        <v>0</v>
      </c>
      <c r="D15" s="220">
        <v>0</v>
      </c>
      <c r="E15" s="221">
        <v>0</v>
      </c>
      <c r="F15" s="220">
        <v>0</v>
      </c>
      <c r="G15" s="306">
        <v>0</v>
      </c>
      <c r="H15" s="484">
        <v>0</v>
      </c>
      <c r="I15" s="454">
        <v>0</v>
      </c>
      <c r="J15" s="484">
        <v>0</v>
      </c>
      <c r="K15" s="483">
        <v>0</v>
      </c>
      <c r="L15" s="484">
        <v>0</v>
      </c>
      <c r="M15" s="90"/>
    </row>
    <row r="16" spans="1:15" customFormat="1" ht="15">
      <c r="A16" s="323" t="s">
        <v>304</v>
      </c>
      <c r="B16" s="299">
        <v>0</v>
      </c>
      <c r="C16" s="306">
        <v>0</v>
      </c>
      <c r="D16" s="220">
        <v>0</v>
      </c>
      <c r="E16" s="221">
        <v>0</v>
      </c>
      <c r="F16" s="220">
        <v>0</v>
      </c>
      <c r="G16" s="306">
        <v>0</v>
      </c>
      <c r="H16" s="484">
        <v>0</v>
      </c>
      <c r="I16" s="454">
        <v>0</v>
      </c>
      <c r="J16" s="484">
        <v>0</v>
      </c>
      <c r="K16" s="483">
        <v>0</v>
      </c>
      <c r="L16" s="484">
        <v>0</v>
      </c>
      <c r="M16" s="90"/>
    </row>
    <row r="17" spans="1:13" customFormat="1" ht="15">
      <c r="A17" s="323" t="s">
        <v>305</v>
      </c>
      <c r="B17" s="299">
        <v>0</v>
      </c>
      <c r="C17" s="306">
        <v>0</v>
      </c>
      <c r="D17" s="220">
        <v>0</v>
      </c>
      <c r="E17" s="221">
        <v>0</v>
      </c>
      <c r="F17" s="220">
        <v>0</v>
      </c>
      <c r="G17" s="306">
        <v>0</v>
      </c>
      <c r="H17" s="484">
        <v>0</v>
      </c>
      <c r="I17" s="454">
        <v>0</v>
      </c>
      <c r="J17" s="484">
        <v>0</v>
      </c>
      <c r="K17" s="483">
        <v>0</v>
      </c>
      <c r="L17" s="484">
        <v>0</v>
      </c>
      <c r="M17" s="90"/>
    </row>
    <row r="18" spans="1:13" customFormat="1" ht="15">
      <c r="A18" s="323" t="s">
        <v>301</v>
      </c>
      <c r="B18" s="299">
        <v>0</v>
      </c>
      <c r="C18" s="306">
        <v>0</v>
      </c>
      <c r="D18" s="220">
        <v>0</v>
      </c>
      <c r="E18" s="221">
        <v>0</v>
      </c>
      <c r="F18" s="220">
        <v>0</v>
      </c>
      <c r="G18" s="306">
        <v>0</v>
      </c>
      <c r="H18" s="484">
        <v>0</v>
      </c>
      <c r="I18" s="454">
        <v>0</v>
      </c>
      <c r="J18" s="484">
        <v>0</v>
      </c>
      <c r="K18" s="483">
        <v>0</v>
      </c>
      <c r="L18" s="484">
        <v>0</v>
      </c>
      <c r="M18" s="90"/>
    </row>
    <row r="19" spans="1:13" s="400" customFormat="1" ht="15">
      <c r="A19" s="409" t="s">
        <v>11</v>
      </c>
      <c r="B19" s="410">
        <v>0</v>
      </c>
      <c r="C19" s="411">
        <v>5536.1248050000004</v>
      </c>
      <c r="D19" s="412">
        <v>5536.1248050000004</v>
      </c>
      <c r="E19" s="413">
        <v>0</v>
      </c>
      <c r="F19" s="412">
        <v>5536.1248050000004</v>
      </c>
      <c r="G19" s="411">
        <v>5408.5975259999996</v>
      </c>
      <c r="H19" s="414">
        <v>97.696452238850839</v>
      </c>
      <c r="I19" s="457">
        <v>2284.6324140000002</v>
      </c>
      <c r="J19" s="414">
        <v>41.267718746813905</v>
      </c>
      <c r="K19" s="457">
        <v>3123.9651119999994</v>
      </c>
      <c r="L19" s="414">
        <v>56.428733492036933</v>
      </c>
      <c r="M19" s="90"/>
    </row>
    <row r="20" spans="1:13" customFormat="1" ht="15">
      <c r="A20" s="381" t="s">
        <v>306</v>
      </c>
      <c r="B20" s="382">
        <v>0</v>
      </c>
      <c r="C20" s="383">
        <v>1298.827624</v>
      </c>
      <c r="D20" s="384">
        <v>1298.827624</v>
      </c>
      <c r="E20" s="383">
        <v>0</v>
      </c>
      <c r="F20" s="382">
        <v>1298.827624</v>
      </c>
      <c r="G20" s="383">
        <v>1252.6191510000001</v>
      </c>
      <c r="H20" s="484">
        <v>96.442293638805452</v>
      </c>
      <c r="I20" s="458">
        <v>187.72</v>
      </c>
      <c r="J20" s="484">
        <v>14.45303414643112</v>
      </c>
      <c r="K20" s="483">
        <v>1064.8991510000001</v>
      </c>
      <c r="L20" s="484">
        <v>81.98925949237433</v>
      </c>
      <c r="M20" s="90"/>
    </row>
    <row r="21" spans="1:13" customFormat="1" ht="15">
      <c r="A21" s="219" t="s">
        <v>307</v>
      </c>
      <c r="B21" s="299">
        <v>0</v>
      </c>
      <c r="C21" s="299">
        <v>208.99718100000001</v>
      </c>
      <c r="D21" s="220">
        <v>208.99718100000001</v>
      </c>
      <c r="E21" s="221">
        <v>0</v>
      </c>
      <c r="F21" s="220">
        <v>208.99718100000001</v>
      </c>
      <c r="G21" s="299">
        <v>208.99718100000001</v>
      </c>
      <c r="H21" s="484">
        <v>100</v>
      </c>
      <c r="I21" s="454">
        <v>187.72</v>
      </c>
      <c r="J21" s="484">
        <v>89.81939330559679</v>
      </c>
      <c r="K21" s="483">
        <v>21.277181000000013</v>
      </c>
      <c r="L21" s="484">
        <v>10.180606694403219</v>
      </c>
      <c r="M21" s="90"/>
    </row>
    <row r="22" spans="1:13" customFormat="1" ht="15">
      <c r="A22" s="308" t="s">
        <v>308</v>
      </c>
      <c r="B22" s="313">
        <v>0</v>
      </c>
      <c r="C22" s="313">
        <v>1089.8304430000001</v>
      </c>
      <c r="D22" s="313">
        <v>1089.8304430000001</v>
      </c>
      <c r="E22" s="313">
        <v>0</v>
      </c>
      <c r="F22" s="313">
        <v>1089.8304430000001</v>
      </c>
      <c r="G22" s="313">
        <v>1043.6219699999999</v>
      </c>
      <c r="H22" s="484">
        <v>95.760030994105733</v>
      </c>
      <c r="I22" s="459">
        <v>0</v>
      </c>
      <c r="J22" s="484">
        <v>0</v>
      </c>
      <c r="K22" s="483">
        <v>1043.6219699999999</v>
      </c>
      <c r="L22" s="484">
        <v>95.760030994105733</v>
      </c>
      <c r="M22" s="90"/>
    </row>
    <row r="23" spans="1:13" customFormat="1" ht="15">
      <c r="A23" s="219" t="s">
        <v>309</v>
      </c>
      <c r="B23" s="299">
        <v>0</v>
      </c>
      <c r="C23" s="299">
        <v>0</v>
      </c>
      <c r="D23" s="220">
        <v>0</v>
      </c>
      <c r="E23" s="221">
        <v>0</v>
      </c>
      <c r="F23" s="220">
        <v>0</v>
      </c>
      <c r="G23" s="299">
        <v>0</v>
      </c>
      <c r="H23" s="484">
        <v>0</v>
      </c>
      <c r="I23" s="454">
        <v>0</v>
      </c>
      <c r="J23" s="484">
        <v>0</v>
      </c>
      <c r="K23" s="483">
        <v>0</v>
      </c>
      <c r="L23" s="484">
        <v>0</v>
      </c>
      <c r="M23" s="90"/>
    </row>
    <row r="24" spans="1:13" customFormat="1" ht="15">
      <c r="A24" s="219" t="s">
        <v>301</v>
      </c>
      <c r="B24" s="299">
        <v>0</v>
      </c>
      <c r="C24" s="299">
        <v>4237.2971809999999</v>
      </c>
      <c r="D24" s="220">
        <v>4237.2971809999999</v>
      </c>
      <c r="E24" s="221">
        <v>0</v>
      </c>
      <c r="F24" s="220">
        <v>4237.2971809999999</v>
      </c>
      <c r="G24" s="299">
        <v>4155.9783749999997</v>
      </c>
      <c r="H24" s="484">
        <v>98.080880275175574</v>
      </c>
      <c r="I24" s="454">
        <v>2096.9124139999999</v>
      </c>
      <c r="J24" s="484">
        <v>49.487027329650971</v>
      </c>
      <c r="K24" s="483">
        <v>2059.0659609999998</v>
      </c>
      <c r="L24" s="484">
        <v>48.59385294552461</v>
      </c>
      <c r="M24" s="90"/>
    </row>
    <row r="25" spans="1:13" s="400" customFormat="1" ht="15">
      <c r="A25" s="354" t="s">
        <v>310</v>
      </c>
      <c r="B25" s="349">
        <v>0</v>
      </c>
      <c r="C25" s="349">
        <v>93482.052345999997</v>
      </c>
      <c r="D25" s="351">
        <v>93482.052345999997</v>
      </c>
      <c r="E25" s="386">
        <v>0</v>
      </c>
      <c r="F25" s="351">
        <v>93482.052345999997</v>
      </c>
      <c r="G25" s="349">
        <v>0</v>
      </c>
      <c r="H25" s="352">
        <v>0</v>
      </c>
      <c r="I25" s="460">
        <v>0</v>
      </c>
      <c r="J25" s="352">
        <v>0</v>
      </c>
      <c r="K25" s="460">
        <v>0</v>
      </c>
      <c r="L25" s="352">
        <v>0</v>
      </c>
      <c r="M25" s="90"/>
    </row>
    <row r="26" spans="1:13" customFormat="1" ht="15">
      <c r="A26" s="376" t="s">
        <v>292</v>
      </c>
      <c r="B26" s="377">
        <v>0</v>
      </c>
      <c r="C26" s="377">
        <v>459212.56456600002</v>
      </c>
      <c r="D26" s="378">
        <v>459212.56456600002</v>
      </c>
      <c r="E26" s="378">
        <v>0</v>
      </c>
      <c r="F26" s="378">
        <v>459212.56456600002</v>
      </c>
      <c r="G26" s="377">
        <v>307639.22253699997</v>
      </c>
      <c r="H26" s="379">
        <v>66.992771164209884</v>
      </c>
      <c r="I26" s="452">
        <v>243241.91377799999</v>
      </c>
      <c r="J26" s="379">
        <v>52.969350698817877</v>
      </c>
      <c r="K26" s="452">
        <v>64397.308758999978</v>
      </c>
      <c r="L26" s="379">
        <v>14.023420465392016</v>
      </c>
      <c r="M26" s="90"/>
    </row>
    <row r="27" spans="1:13" s="400" customFormat="1" ht="15">
      <c r="A27" s="398" t="s">
        <v>10</v>
      </c>
      <c r="B27" s="392">
        <v>0</v>
      </c>
      <c r="C27" s="399">
        <v>65152.840340000002</v>
      </c>
      <c r="D27" s="392">
        <v>65152.840340000002</v>
      </c>
      <c r="E27" s="399">
        <v>0</v>
      </c>
      <c r="F27" s="392">
        <v>65152.840340000002</v>
      </c>
      <c r="G27" s="399">
        <v>61140.214307000002</v>
      </c>
      <c r="H27" s="393">
        <v>93.841210894168057</v>
      </c>
      <c r="I27" s="453">
        <v>50322.262906999997</v>
      </c>
      <c r="J27" s="393">
        <v>77.237251122734392</v>
      </c>
      <c r="K27" s="453">
        <v>10817.951400000005</v>
      </c>
      <c r="L27" s="393">
        <v>16.603959771433665</v>
      </c>
      <c r="M27" s="90"/>
    </row>
    <row r="28" spans="1:13" customFormat="1" ht="15">
      <c r="A28" s="323" t="s">
        <v>298</v>
      </c>
      <c r="B28" s="299">
        <v>0</v>
      </c>
      <c r="C28" s="299">
        <v>27018.193309999999</v>
      </c>
      <c r="D28" s="220">
        <v>27018.193309999999</v>
      </c>
      <c r="E28" s="221">
        <v>0</v>
      </c>
      <c r="F28" s="220">
        <v>27018.193309999999</v>
      </c>
      <c r="G28" s="299">
        <v>25231.466165999998</v>
      </c>
      <c r="H28" s="484">
        <v>93.386948107523182</v>
      </c>
      <c r="I28" s="454">
        <v>23874.088878999999</v>
      </c>
      <c r="J28" s="484">
        <v>88.363010083889279</v>
      </c>
      <c r="K28" s="483">
        <v>1357.3772869999993</v>
      </c>
      <c r="L28" s="484">
        <v>5.023938023633896</v>
      </c>
      <c r="M28" s="90"/>
    </row>
    <row r="29" spans="1:13" customFormat="1" ht="15">
      <c r="A29" s="323" t="s">
        <v>299</v>
      </c>
      <c r="B29" s="299">
        <v>0</v>
      </c>
      <c r="C29" s="299">
        <v>31424.611395</v>
      </c>
      <c r="D29" s="220">
        <v>31424.611395</v>
      </c>
      <c r="E29" s="221">
        <v>0</v>
      </c>
      <c r="F29" s="220">
        <v>31424.611395</v>
      </c>
      <c r="G29" s="299">
        <v>29249.379155999999</v>
      </c>
      <c r="H29" s="484">
        <v>93.077934324603589</v>
      </c>
      <c r="I29" s="454">
        <v>22080.524546000001</v>
      </c>
      <c r="J29" s="484">
        <v>70.265067938161536</v>
      </c>
      <c r="K29" s="483">
        <v>7168.8546099999985</v>
      </c>
      <c r="L29" s="484">
        <v>22.812866386442067</v>
      </c>
      <c r="M29" s="90"/>
    </row>
    <row r="30" spans="1:13" customFormat="1" ht="15">
      <c r="A30" s="323" t="s">
        <v>300</v>
      </c>
      <c r="B30" s="299">
        <v>0</v>
      </c>
      <c r="C30" s="299">
        <v>0</v>
      </c>
      <c r="D30" s="220">
        <v>0</v>
      </c>
      <c r="E30" s="221">
        <v>0</v>
      </c>
      <c r="F30" s="220">
        <v>0</v>
      </c>
      <c r="G30" s="299">
        <v>0</v>
      </c>
      <c r="H30" s="484">
        <v>0</v>
      </c>
      <c r="I30" s="454">
        <v>0</v>
      </c>
      <c r="J30" s="484">
        <v>0</v>
      </c>
      <c r="K30" s="483">
        <v>0</v>
      </c>
      <c r="L30" s="484">
        <v>0</v>
      </c>
      <c r="M30" s="90"/>
    </row>
    <row r="31" spans="1:13" customFormat="1" ht="15">
      <c r="A31" s="323" t="s">
        <v>301</v>
      </c>
      <c r="B31" s="299">
        <v>0</v>
      </c>
      <c r="C31" s="299">
        <v>6710.0356350000002</v>
      </c>
      <c r="D31" s="220">
        <v>6710.0356350000002</v>
      </c>
      <c r="E31" s="221">
        <v>0</v>
      </c>
      <c r="F31" s="220">
        <v>6710.0356350000002</v>
      </c>
      <c r="G31" s="299">
        <v>6659.3689850000001</v>
      </c>
      <c r="H31" s="484">
        <v>99.244912355819409</v>
      </c>
      <c r="I31" s="454">
        <v>4367.6494819999998</v>
      </c>
      <c r="J31" s="484">
        <v>65.091300845230165</v>
      </c>
      <c r="K31" s="483">
        <v>2291.7195030000003</v>
      </c>
      <c r="L31" s="484">
        <v>34.153611510589243</v>
      </c>
      <c r="M31" s="90"/>
    </row>
    <row r="32" spans="1:13" s="400" customFormat="1" ht="15">
      <c r="A32" s="401" t="s">
        <v>302</v>
      </c>
      <c r="B32" s="402">
        <v>0</v>
      </c>
      <c r="C32" s="403">
        <v>241221.05766799999</v>
      </c>
      <c r="D32" s="402">
        <v>241221.05766799999</v>
      </c>
      <c r="E32" s="403">
        <v>0</v>
      </c>
      <c r="F32" s="402">
        <v>241221.05766799999</v>
      </c>
      <c r="G32" s="403">
        <v>233948.408918</v>
      </c>
      <c r="H32" s="404">
        <v>96.985068874041019</v>
      </c>
      <c r="I32" s="455">
        <v>186924.60408799999</v>
      </c>
      <c r="J32" s="404">
        <v>77.490997633079829</v>
      </c>
      <c r="K32" s="455">
        <v>47023.804830000008</v>
      </c>
      <c r="L32" s="404">
        <v>19.494071240961198</v>
      </c>
      <c r="M32" s="90"/>
    </row>
    <row r="33" spans="1:13" s="400" customFormat="1" ht="15">
      <c r="A33" s="405" t="s">
        <v>119</v>
      </c>
      <c r="B33" s="406">
        <v>0</v>
      </c>
      <c r="C33" s="407">
        <v>0</v>
      </c>
      <c r="D33" s="223">
        <v>0</v>
      </c>
      <c r="E33" s="407">
        <v>0</v>
      </c>
      <c r="F33" s="406">
        <v>0</v>
      </c>
      <c r="G33" s="407">
        <v>0</v>
      </c>
      <c r="H33" s="408">
        <v>0</v>
      </c>
      <c r="I33" s="456">
        <v>0</v>
      </c>
      <c r="J33" s="408">
        <v>0</v>
      </c>
      <c r="K33" s="456">
        <v>0</v>
      </c>
      <c r="L33" s="408">
        <v>0</v>
      </c>
      <c r="M33" s="90"/>
    </row>
    <row r="34" spans="1:13" customFormat="1" ht="15">
      <c r="A34" s="219" t="s">
        <v>303</v>
      </c>
      <c r="B34" s="299">
        <v>0</v>
      </c>
      <c r="C34" s="299">
        <v>0</v>
      </c>
      <c r="D34" s="220">
        <v>0</v>
      </c>
      <c r="E34" s="221">
        <v>0</v>
      </c>
      <c r="F34" s="220">
        <v>0</v>
      </c>
      <c r="G34" s="299">
        <v>0</v>
      </c>
      <c r="H34" s="484">
        <v>0</v>
      </c>
      <c r="I34" s="454">
        <v>0</v>
      </c>
      <c r="J34" s="484">
        <v>0</v>
      </c>
      <c r="K34" s="483">
        <v>0</v>
      </c>
      <c r="L34" s="484">
        <v>0</v>
      </c>
      <c r="M34" s="90"/>
    </row>
    <row r="35" spans="1:13" customFormat="1" ht="15">
      <c r="A35" s="219" t="s">
        <v>304</v>
      </c>
      <c r="B35" s="299">
        <v>0</v>
      </c>
      <c r="C35" s="299">
        <v>0</v>
      </c>
      <c r="D35" s="220">
        <v>0</v>
      </c>
      <c r="E35" s="221">
        <v>0</v>
      </c>
      <c r="F35" s="220">
        <v>0</v>
      </c>
      <c r="G35" s="299">
        <v>0</v>
      </c>
      <c r="H35" s="484">
        <v>0</v>
      </c>
      <c r="I35" s="454">
        <v>0</v>
      </c>
      <c r="J35" s="484">
        <v>0</v>
      </c>
      <c r="K35" s="483">
        <v>0</v>
      </c>
      <c r="L35" s="484">
        <v>0</v>
      </c>
      <c r="M35" s="90"/>
    </row>
    <row r="36" spans="1:13" s="387" customFormat="1" ht="15">
      <c r="A36" s="308" t="s">
        <v>305</v>
      </c>
      <c r="B36" s="313">
        <v>0</v>
      </c>
      <c r="C36" s="313">
        <v>0</v>
      </c>
      <c r="D36" s="313">
        <v>0</v>
      </c>
      <c r="E36" s="313">
        <v>0</v>
      </c>
      <c r="F36" s="313">
        <v>0</v>
      </c>
      <c r="G36" s="313">
        <v>0</v>
      </c>
      <c r="H36" s="484">
        <v>0</v>
      </c>
      <c r="I36" s="459">
        <v>0</v>
      </c>
      <c r="J36" s="484">
        <v>0</v>
      </c>
      <c r="K36" s="483">
        <v>0</v>
      </c>
      <c r="L36" s="484">
        <v>0</v>
      </c>
      <c r="M36" s="90"/>
    </row>
    <row r="37" spans="1:13" customFormat="1" ht="15">
      <c r="A37" s="219" t="s">
        <v>301</v>
      </c>
      <c r="B37" s="299">
        <v>0</v>
      </c>
      <c r="C37" s="299">
        <v>0</v>
      </c>
      <c r="D37" s="220">
        <v>0</v>
      </c>
      <c r="E37" s="221">
        <v>0</v>
      </c>
      <c r="F37" s="220">
        <v>0</v>
      </c>
      <c r="G37" s="299">
        <v>0</v>
      </c>
      <c r="H37" s="484">
        <v>0</v>
      </c>
      <c r="I37" s="454">
        <v>0</v>
      </c>
      <c r="J37" s="484">
        <v>0</v>
      </c>
      <c r="K37" s="483">
        <v>0</v>
      </c>
      <c r="L37" s="484">
        <v>0</v>
      </c>
      <c r="M37" s="90"/>
    </row>
    <row r="38" spans="1:13" s="400" customFormat="1" ht="15">
      <c r="A38" s="409" t="s">
        <v>11</v>
      </c>
      <c r="B38" s="410">
        <v>0</v>
      </c>
      <c r="C38" s="411">
        <v>23194.105508000001</v>
      </c>
      <c r="D38" s="412">
        <v>23194.105508000001</v>
      </c>
      <c r="E38" s="413">
        <v>0</v>
      </c>
      <c r="F38" s="412">
        <v>23194.105508000001</v>
      </c>
      <c r="G38" s="411">
        <v>12550.599312</v>
      </c>
      <c r="H38" s="414">
        <v>54.111159008357134</v>
      </c>
      <c r="I38" s="457">
        <v>5995.0467829999998</v>
      </c>
      <c r="J38" s="414">
        <v>25.847285987951622</v>
      </c>
      <c r="K38" s="457">
        <v>6555.5525290000005</v>
      </c>
      <c r="L38" s="414">
        <v>28.263873020405512</v>
      </c>
      <c r="M38" s="90"/>
    </row>
    <row r="39" spans="1:13" customFormat="1" ht="15">
      <c r="A39" s="219" t="s">
        <v>306</v>
      </c>
      <c r="B39" s="299">
        <v>0</v>
      </c>
      <c r="C39" s="299">
        <v>14721.672875</v>
      </c>
      <c r="D39" s="220">
        <v>14721.672875</v>
      </c>
      <c r="E39" s="221">
        <v>0</v>
      </c>
      <c r="F39" s="220">
        <v>14721.672875</v>
      </c>
      <c r="G39" s="299">
        <v>4084.7531199999999</v>
      </c>
      <c r="H39" s="484">
        <v>27.746528228708517</v>
      </c>
      <c r="I39" s="454">
        <v>1022.353511</v>
      </c>
      <c r="J39" s="484">
        <v>6.9445471291250938</v>
      </c>
      <c r="K39" s="483">
        <v>3062.3996090000001</v>
      </c>
      <c r="L39" s="484">
        <v>20.801981099583429</v>
      </c>
      <c r="M39" s="90"/>
    </row>
    <row r="40" spans="1:13" customFormat="1" ht="15">
      <c r="A40" s="219" t="s">
        <v>307</v>
      </c>
      <c r="B40" s="299">
        <v>0</v>
      </c>
      <c r="C40" s="299">
        <v>727.90411099999994</v>
      </c>
      <c r="D40" s="220">
        <v>727.90411099999994</v>
      </c>
      <c r="E40" s="221">
        <v>0</v>
      </c>
      <c r="F40" s="220">
        <v>727.90411099999994</v>
      </c>
      <c r="G40" s="299">
        <v>727.90411099999994</v>
      </c>
      <c r="H40" s="484">
        <v>100</v>
      </c>
      <c r="I40" s="454">
        <v>727.35391100000004</v>
      </c>
      <c r="J40" s="484">
        <v>99.924413120947477</v>
      </c>
      <c r="K40" s="483">
        <v>0.55019999999990432</v>
      </c>
      <c r="L40" s="484">
        <v>7.5586879052521844E-2</v>
      </c>
      <c r="M40" s="90"/>
    </row>
    <row r="41" spans="1:13" s="387" customFormat="1" ht="15">
      <c r="A41" s="308" t="s">
        <v>308</v>
      </c>
      <c r="B41" s="313">
        <v>0</v>
      </c>
      <c r="C41" s="388">
        <v>13993.768764</v>
      </c>
      <c r="D41" s="313">
        <v>13993.768764</v>
      </c>
      <c r="E41" s="313">
        <v>0</v>
      </c>
      <c r="F41" s="313">
        <v>13993.768764</v>
      </c>
      <c r="G41" s="388">
        <v>3356.849009</v>
      </c>
      <c r="H41" s="484">
        <v>23.988169774791057</v>
      </c>
      <c r="I41" s="459">
        <v>294.99959999999999</v>
      </c>
      <c r="J41" s="484">
        <v>2.1080782809482184</v>
      </c>
      <c r="K41" s="483">
        <v>3061.8494089999999</v>
      </c>
      <c r="L41" s="484">
        <v>21.880091493842837</v>
      </c>
      <c r="M41" s="90"/>
    </row>
    <row r="42" spans="1:13" customFormat="1" ht="15">
      <c r="A42" s="323" t="s">
        <v>309</v>
      </c>
      <c r="B42" s="299">
        <v>0</v>
      </c>
      <c r="C42" s="299">
        <v>0</v>
      </c>
      <c r="D42" s="220">
        <v>0</v>
      </c>
      <c r="E42" s="221">
        <v>0</v>
      </c>
      <c r="F42" s="220">
        <v>0</v>
      </c>
      <c r="G42" s="299">
        <v>0</v>
      </c>
      <c r="H42" s="484">
        <v>0</v>
      </c>
      <c r="I42" s="454">
        <v>0</v>
      </c>
      <c r="J42" s="484">
        <v>0</v>
      </c>
      <c r="K42" s="483">
        <v>0</v>
      </c>
      <c r="L42" s="484">
        <v>0</v>
      </c>
      <c r="M42" s="90"/>
    </row>
    <row r="43" spans="1:13" customFormat="1" ht="15">
      <c r="A43" s="323" t="s">
        <v>301</v>
      </c>
      <c r="B43" s="299">
        <v>0</v>
      </c>
      <c r="C43" s="299">
        <v>8472.4326330000004</v>
      </c>
      <c r="D43" s="220">
        <v>8472.4326330000004</v>
      </c>
      <c r="E43" s="221">
        <v>0</v>
      </c>
      <c r="F43" s="220">
        <v>8472.4326330000004</v>
      </c>
      <c r="G43" s="299">
        <v>8465.8461920000009</v>
      </c>
      <c r="H43" s="484">
        <v>99.922260332004939</v>
      </c>
      <c r="I43" s="454">
        <v>4972.6932720000004</v>
      </c>
      <c r="J43" s="484">
        <v>58.692626868833784</v>
      </c>
      <c r="K43" s="483">
        <v>3493.1529200000004</v>
      </c>
      <c r="L43" s="484">
        <v>41.229633463171147</v>
      </c>
      <c r="M43" s="90"/>
    </row>
    <row r="44" spans="1:13" s="400" customFormat="1" ht="15">
      <c r="A44" s="354" t="s">
        <v>310</v>
      </c>
      <c r="B44" s="349">
        <v>0</v>
      </c>
      <c r="C44" s="349">
        <v>129644.56105</v>
      </c>
      <c r="D44" s="351">
        <v>129644.56105</v>
      </c>
      <c r="E44" s="386">
        <v>0</v>
      </c>
      <c r="F44" s="351">
        <v>129644.56105</v>
      </c>
      <c r="G44" s="349">
        <v>0</v>
      </c>
      <c r="H44" s="352">
        <v>0</v>
      </c>
      <c r="I44" s="460">
        <v>0</v>
      </c>
      <c r="J44" s="352">
        <v>0</v>
      </c>
      <c r="K44" s="460">
        <v>0</v>
      </c>
      <c r="L44" s="352">
        <v>0</v>
      </c>
      <c r="M44" s="90"/>
    </row>
    <row r="45" spans="1:13" customFormat="1" ht="15">
      <c r="A45" s="376" t="s">
        <v>294</v>
      </c>
      <c r="B45" s="377">
        <v>0</v>
      </c>
      <c r="C45" s="377">
        <v>422925.52405899996</v>
      </c>
      <c r="D45" s="378">
        <v>422925.52405899996</v>
      </c>
      <c r="E45" s="378">
        <v>0</v>
      </c>
      <c r="F45" s="378">
        <v>422925.52405899996</v>
      </c>
      <c r="G45" s="377">
        <v>310399.55255199998</v>
      </c>
      <c r="H45" s="379">
        <v>73.393430969349083</v>
      </c>
      <c r="I45" s="452">
        <v>244296.90874499999</v>
      </c>
      <c r="J45" s="379">
        <v>57.763576527700778</v>
      </c>
      <c r="K45" s="452">
        <v>66102.643806999986</v>
      </c>
      <c r="L45" s="379">
        <v>15.629854441648309</v>
      </c>
      <c r="M45" s="90"/>
    </row>
    <row r="46" spans="1:13" s="400" customFormat="1" ht="15">
      <c r="A46" s="398" t="s">
        <v>10</v>
      </c>
      <c r="B46" s="392">
        <v>0</v>
      </c>
      <c r="C46" s="399">
        <v>71417.204033999995</v>
      </c>
      <c r="D46" s="392">
        <v>71417.204033999995</v>
      </c>
      <c r="E46" s="399">
        <v>0</v>
      </c>
      <c r="F46" s="392">
        <v>71417.204033999995</v>
      </c>
      <c r="G46" s="399">
        <v>67543.971978000001</v>
      </c>
      <c r="H46" s="393">
        <v>94.576612024525573</v>
      </c>
      <c r="I46" s="453">
        <v>55040.569272000001</v>
      </c>
      <c r="J46" s="393">
        <v>77.069062022921713</v>
      </c>
      <c r="K46" s="453">
        <v>12503.402706000001</v>
      </c>
      <c r="L46" s="393">
        <v>17.507550001603864</v>
      </c>
      <c r="M46" s="90"/>
    </row>
    <row r="47" spans="1:13" customFormat="1" ht="15">
      <c r="A47" s="308" t="s">
        <v>298</v>
      </c>
      <c r="B47" s="299">
        <v>0</v>
      </c>
      <c r="C47" s="306">
        <v>29805.202526000001</v>
      </c>
      <c r="D47" s="220">
        <v>29805.202526000001</v>
      </c>
      <c r="E47" s="220">
        <v>0</v>
      </c>
      <c r="F47" s="220">
        <v>29805.202526000001</v>
      </c>
      <c r="G47" s="299">
        <v>26835.557269000001</v>
      </c>
      <c r="H47" s="484">
        <v>90.036486903890406</v>
      </c>
      <c r="I47" s="454">
        <v>25844.247760999999</v>
      </c>
      <c r="J47" s="484">
        <v>86.710525581751241</v>
      </c>
      <c r="K47" s="483">
        <v>991.3095080000021</v>
      </c>
      <c r="L47" s="484">
        <v>3.325961322139154</v>
      </c>
      <c r="M47" s="90"/>
    </row>
    <row r="48" spans="1:13" s="389" customFormat="1" ht="15">
      <c r="A48" s="381" t="s">
        <v>299</v>
      </c>
      <c r="B48" s="382">
        <v>0</v>
      </c>
      <c r="C48" s="383">
        <v>34182.694826999999</v>
      </c>
      <c r="D48" s="384">
        <v>34182.694826999999</v>
      </c>
      <c r="E48" s="385">
        <v>0</v>
      </c>
      <c r="F48" s="382">
        <v>34182.694826999999</v>
      </c>
      <c r="G48" s="383">
        <v>33280.939749999998</v>
      </c>
      <c r="H48" s="484">
        <v>97.361954399546846</v>
      </c>
      <c r="I48" s="458">
        <v>24718.207826999998</v>
      </c>
      <c r="J48" s="484">
        <v>72.312051323337272</v>
      </c>
      <c r="K48" s="483">
        <v>8562.7319229999994</v>
      </c>
      <c r="L48" s="484">
        <v>25.049903076209564</v>
      </c>
      <c r="M48" s="90"/>
    </row>
    <row r="49" spans="1:13" customFormat="1" ht="15">
      <c r="A49" s="219" t="s">
        <v>300</v>
      </c>
      <c r="B49" s="299">
        <v>0</v>
      </c>
      <c r="C49" s="299">
        <v>0</v>
      </c>
      <c r="D49" s="220">
        <v>0</v>
      </c>
      <c r="E49" s="221">
        <v>0</v>
      </c>
      <c r="F49" s="220">
        <v>0</v>
      </c>
      <c r="G49" s="299">
        <v>0</v>
      </c>
      <c r="H49" s="484">
        <v>0</v>
      </c>
      <c r="I49" s="454">
        <v>0</v>
      </c>
      <c r="J49" s="484">
        <v>0</v>
      </c>
      <c r="K49" s="483">
        <v>0</v>
      </c>
      <c r="L49" s="484">
        <v>0</v>
      </c>
      <c r="M49" s="90"/>
    </row>
    <row r="50" spans="1:13" s="387" customFormat="1" ht="15">
      <c r="A50" s="308" t="s">
        <v>301</v>
      </c>
      <c r="B50" s="313">
        <v>0</v>
      </c>
      <c r="C50" s="313">
        <v>7429.306681</v>
      </c>
      <c r="D50" s="313">
        <v>7429.306681</v>
      </c>
      <c r="E50" s="313">
        <v>0</v>
      </c>
      <c r="F50" s="313">
        <v>7429.306681</v>
      </c>
      <c r="G50" s="313">
        <v>7427.4749590000001</v>
      </c>
      <c r="H50" s="484">
        <v>99.975344644141771</v>
      </c>
      <c r="I50" s="459">
        <v>4478.1136839999999</v>
      </c>
      <c r="J50" s="484">
        <v>60.276333664519512</v>
      </c>
      <c r="K50" s="483">
        <v>2949.3612750000002</v>
      </c>
      <c r="L50" s="484">
        <v>39.699010979622265</v>
      </c>
      <c r="M50" s="90"/>
    </row>
    <row r="51" spans="1:13" s="400" customFormat="1" ht="15">
      <c r="A51" s="401" t="s">
        <v>302</v>
      </c>
      <c r="B51" s="402">
        <v>0</v>
      </c>
      <c r="C51" s="403">
        <v>237574.84222399999</v>
      </c>
      <c r="D51" s="402">
        <v>237574.84222399999</v>
      </c>
      <c r="E51" s="403">
        <v>0</v>
      </c>
      <c r="F51" s="402">
        <v>237574.84222399999</v>
      </c>
      <c r="G51" s="403">
        <v>235375.03358799999</v>
      </c>
      <c r="H51" s="404">
        <v>99.074056572906869</v>
      </c>
      <c r="I51" s="455">
        <v>187263.777879</v>
      </c>
      <c r="J51" s="404">
        <v>78.823067344157735</v>
      </c>
      <c r="K51" s="455">
        <v>48111.25570899999</v>
      </c>
      <c r="L51" s="404">
        <v>20.250989228749138</v>
      </c>
      <c r="M51" s="90"/>
    </row>
    <row r="52" spans="1:13" s="400" customFormat="1" ht="15">
      <c r="A52" s="405" t="s">
        <v>119</v>
      </c>
      <c r="B52" s="406">
        <v>0</v>
      </c>
      <c r="C52" s="407">
        <v>0</v>
      </c>
      <c r="D52" s="223">
        <v>0</v>
      </c>
      <c r="E52" s="407">
        <v>0</v>
      </c>
      <c r="F52" s="406">
        <v>0</v>
      </c>
      <c r="G52" s="407">
        <v>0</v>
      </c>
      <c r="H52" s="408">
        <v>0</v>
      </c>
      <c r="I52" s="456">
        <v>0</v>
      </c>
      <c r="J52" s="408">
        <v>0</v>
      </c>
      <c r="K52" s="456">
        <v>0</v>
      </c>
      <c r="L52" s="408">
        <v>0</v>
      </c>
      <c r="M52" s="90"/>
    </row>
    <row r="53" spans="1:13" customFormat="1" ht="15">
      <c r="A53" s="219" t="s">
        <v>303</v>
      </c>
      <c r="B53" s="299">
        <v>0</v>
      </c>
      <c r="C53" s="299">
        <v>0</v>
      </c>
      <c r="D53" s="220">
        <v>0</v>
      </c>
      <c r="E53" s="221">
        <v>0</v>
      </c>
      <c r="F53" s="220">
        <v>0</v>
      </c>
      <c r="G53" s="299">
        <v>0</v>
      </c>
      <c r="H53" s="484">
        <v>0</v>
      </c>
      <c r="I53" s="454">
        <v>0</v>
      </c>
      <c r="J53" s="484">
        <v>0</v>
      </c>
      <c r="K53" s="483">
        <v>0</v>
      </c>
      <c r="L53" s="484">
        <v>0</v>
      </c>
      <c r="M53" s="90"/>
    </row>
    <row r="54" spans="1:13" customFormat="1" ht="15">
      <c r="A54" s="219" t="s">
        <v>304</v>
      </c>
      <c r="B54" s="299">
        <v>0</v>
      </c>
      <c r="C54" s="299">
        <v>0</v>
      </c>
      <c r="D54" s="220">
        <v>0</v>
      </c>
      <c r="E54" s="221">
        <v>0</v>
      </c>
      <c r="F54" s="220">
        <v>0</v>
      </c>
      <c r="G54" s="299">
        <v>0</v>
      </c>
      <c r="H54" s="484">
        <v>0</v>
      </c>
      <c r="I54" s="454">
        <v>0</v>
      </c>
      <c r="J54" s="484">
        <v>0</v>
      </c>
      <c r="K54" s="483">
        <v>0</v>
      </c>
      <c r="L54" s="484">
        <v>0</v>
      </c>
      <c r="M54" s="90"/>
    </row>
    <row r="55" spans="1:13" s="387" customFormat="1" ht="15">
      <c r="A55" s="308" t="s">
        <v>305</v>
      </c>
      <c r="B55" s="313">
        <v>0</v>
      </c>
      <c r="C55" s="388">
        <v>0</v>
      </c>
      <c r="D55" s="313">
        <v>0</v>
      </c>
      <c r="E55" s="313">
        <v>0</v>
      </c>
      <c r="F55" s="313">
        <v>0</v>
      </c>
      <c r="G55" s="388">
        <v>0</v>
      </c>
      <c r="H55" s="484">
        <v>0</v>
      </c>
      <c r="I55" s="459">
        <v>0</v>
      </c>
      <c r="J55" s="484">
        <v>0</v>
      </c>
      <c r="K55" s="483">
        <v>0</v>
      </c>
      <c r="L55" s="484">
        <v>0</v>
      </c>
      <c r="M55" s="90"/>
    </row>
    <row r="56" spans="1:13" customFormat="1" ht="15">
      <c r="A56" s="323" t="s">
        <v>301</v>
      </c>
      <c r="B56" s="299">
        <v>0</v>
      </c>
      <c r="C56" s="299">
        <v>0</v>
      </c>
      <c r="D56" s="220">
        <v>0</v>
      </c>
      <c r="E56" s="221">
        <v>0</v>
      </c>
      <c r="F56" s="220">
        <v>0</v>
      </c>
      <c r="G56" s="299">
        <v>0</v>
      </c>
      <c r="H56" s="484">
        <v>0</v>
      </c>
      <c r="I56" s="454">
        <v>0</v>
      </c>
      <c r="J56" s="484">
        <v>0</v>
      </c>
      <c r="K56" s="483">
        <v>0</v>
      </c>
      <c r="L56" s="484">
        <v>0</v>
      </c>
      <c r="M56" s="90"/>
    </row>
    <row r="57" spans="1:13" s="400" customFormat="1" ht="15">
      <c r="A57" s="409" t="s">
        <v>11</v>
      </c>
      <c r="B57" s="410">
        <v>0</v>
      </c>
      <c r="C57" s="411">
        <v>7629.2874039999997</v>
      </c>
      <c r="D57" s="412">
        <v>7629.2874039999997</v>
      </c>
      <c r="E57" s="413">
        <v>0</v>
      </c>
      <c r="F57" s="412">
        <v>7629.2874039999997</v>
      </c>
      <c r="G57" s="411">
        <v>7480.5469860000003</v>
      </c>
      <c r="H57" s="414">
        <v>98.050402218141429</v>
      </c>
      <c r="I57" s="457">
        <v>1992.561594</v>
      </c>
      <c r="J57" s="414">
        <v>26.11727004746615</v>
      </c>
      <c r="K57" s="457">
        <v>5487.9853920000005</v>
      </c>
      <c r="L57" s="414">
        <v>71.933132170675279</v>
      </c>
      <c r="M57" s="90"/>
    </row>
    <row r="58" spans="1:13" customFormat="1" ht="15">
      <c r="A58" s="323" t="s">
        <v>306</v>
      </c>
      <c r="B58" s="299">
        <v>0</v>
      </c>
      <c r="C58" s="299">
        <v>429.19420100000002</v>
      </c>
      <c r="D58" s="220">
        <v>429.19420100000002</v>
      </c>
      <c r="E58" s="221">
        <v>0</v>
      </c>
      <c r="F58" s="220">
        <v>429.19420100000002</v>
      </c>
      <c r="G58" s="299">
        <v>284.27338300000002</v>
      </c>
      <c r="H58" s="484">
        <v>66.234208742256513</v>
      </c>
      <c r="I58" s="454">
        <v>2.0350000000000001</v>
      </c>
      <c r="J58" s="484">
        <v>0.47414433728567545</v>
      </c>
      <c r="K58" s="483">
        <v>282.238383</v>
      </c>
      <c r="L58" s="484">
        <v>65.760064404970848</v>
      </c>
      <c r="M58" s="90"/>
    </row>
    <row r="59" spans="1:13" customFormat="1" ht="15">
      <c r="A59" s="323" t="s">
        <v>307</v>
      </c>
      <c r="B59" s="299">
        <v>0</v>
      </c>
      <c r="C59" s="299">
        <v>7.8113489999999999</v>
      </c>
      <c r="D59" s="220">
        <v>7.8113489999999999</v>
      </c>
      <c r="E59" s="221">
        <v>0</v>
      </c>
      <c r="F59" s="220">
        <v>7.8113489999999999</v>
      </c>
      <c r="G59" s="299">
        <v>4.0183099999999996</v>
      </c>
      <c r="H59" s="484">
        <v>51.441946839143917</v>
      </c>
      <c r="I59" s="454">
        <v>2.0350000000000001</v>
      </c>
      <c r="J59" s="484">
        <v>26.051838165213208</v>
      </c>
      <c r="K59" s="483">
        <v>1.9833099999999995</v>
      </c>
      <c r="L59" s="484">
        <v>25.390108673930705</v>
      </c>
      <c r="M59" s="90"/>
    </row>
    <row r="60" spans="1:13" customFormat="1" ht="15">
      <c r="A60" s="324" t="s">
        <v>308</v>
      </c>
      <c r="B60" s="299">
        <v>0</v>
      </c>
      <c r="C60" s="299">
        <v>421.38285200000001</v>
      </c>
      <c r="D60" s="220">
        <v>421.38285200000001</v>
      </c>
      <c r="E60" s="221">
        <v>0</v>
      </c>
      <c r="F60" s="220">
        <v>421.38285200000001</v>
      </c>
      <c r="G60" s="299">
        <v>280.25507299999998</v>
      </c>
      <c r="H60" s="484">
        <v>66.508419046914597</v>
      </c>
      <c r="I60" s="454">
        <v>0</v>
      </c>
      <c r="J60" s="484">
        <v>0</v>
      </c>
      <c r="K60" s="483">
        <v>280.25507299999998</v>
      </c>
      <c r="L60" s="484">
        <v>66.508419046914597</v>
      </c>
      <c r="M60" s="90"/>
    </row>
    <row r="61" spans="1:13" customFormat="1" ht="15">
      <c r="A61" s="305" t="s">
        <v>309</v>
      </c>
      <c r="B61" s="299">
        <v>0</v>
      </c>
      <c r="C61" s="306">
        <v>0</v>
      </c>
      <c r="D61" s="220">
        <v>0</v>
      </c>
      <c r="E61" s="220">
        <v>0</v>
      </c>
      <c r="F61" s="220">
        <v>0</v>
      </c>
      <c r="G61" s="299">
        <v>0</v>
      </c>
      <c r="H61" s="484">
        <v>0</v>
      </c>
      <c r="I61" s="454">
        <v>0</v>
      </c>
      <c r="J61" s="484">
        <v>0</v>
      </c>
      <c r="K61" s="483">
        <v>0</v>
      </c>
      <c r="L61" s="484">
        <v>0</v>
      </c>
      <c r="M61" s="90"/>
    </row>
    <row r="62" spans="1:13" customFormat="1" ht="15">
      <c r="A62" s="305" t="s">
        <v>301</v>
      </c>
      <c r="B62" s="299">
        <v>0</v>
      </c>
      <c r="C62" s="306">
        <v>7200.0932030000004</v>
      </c>
      <c r="D62" s="220">
        <v>7200.0932030000004</v>
      </c>
      <c r="E62" s="220">
        <v>0</v>
      </c>
      <c r="F62" s="220">
        <v>7200.0932030000004</v>
      </c>
      <c r="G62" s="299">
        <v>7196.2736029999996</v>
      </c>
      <c r="H62" s="484">
        <v>99.946950686715979</v>
      </c>
      <c r="I62" s="454">
        <v>1990.5265939999999</v>
      </c>
      <c r="J62" s="484">
        <v>27.645844822822912</v>
      </c>
      <c r="K62" s="483">
        <v>5205.7470089999997</v>
      </c>
      <c r="L62" s="484">
        <v>72.301105863893071</v>
      </c>
      <c r="M62" s="90"/>
    </row>
    <row r="63" spans="1:13" s="400" customFormat="1" ht="15">
      <c r="A63" s="354" t="s">
        <v>310</v>
      </c>
      <c r="B63" s="349">
        <v>0</v>
      </c>
      <c r="C63" s="349">
        <v>106304.190397</v>
      </c>
      <c r="D63" s="351">
        <v>106304.190397</v>
      </c>
      <c r="E63" s="386">
        <v>0</v>
      </c>
      <c r="F63" s="351">
        <v>106304.190397</v>
      </c>
      <c r="G63" s="349">
        <v>0</v>
      </c>
      <c r="H63" s="352">
        <v>0</v>
      </c>
      <c r="I63" s="460">
        <v>0</v>
      </c>
      <c r="J63" s="352">
        <v>0</v>
      </c>
      <c r="K63" s="460">
        <v>0</v>
      </c>
      <c r="L63" s="352">
        <v>0</v>
      </c>
      <c r="M63" s="90"/>
    </row>
    <row r="64" spans="1:13" customFormat="1" ht="15">
      <c r="A64" s="376" t="s">
        <v>295</v>
      </c>
      <c r="B64" s="377">
        <v>0</v>
      </c>
      <c r="C64" s="377">
        <v>404470.20270099997</v>
      </c>
      <c r="D64" s="378">
        <v>404470.20270099997</v>
      </c>
      <c r="E64" s="378">
        <v>0</v>
      </c>
      <c r="F64" s="378">
        <v>404470.20270099997</v>
      </c>
      <c r="G64" s="377">
        <v>329933.78853900003</v>
      </c>
      <c r="H64" s="379">
        <v>81.571840480644724</v>
      </c>
      <c r="I64" s="452">
        <v>239574.06607999999</v>
      </c>
      <c r="J64" s="379">
        <v>59.231573668506407</v>
      </c>
      <c r="K64" s="452">
        <v>90359.722459000041</v>
      </c>
      <c r="L64" s="379">
        <v>22.34026681213831</v>
      </c>
      <c r="M64" s="90"/>
    </row>
    <row r="65" spans="1:12" s="400" customFormat="1" ht="15">
      <c r="A65" s="398" t="s">
        <v>10</v>
      </c>
      <c r="B65" s="392">
        <v>0</v>
      </c>
      <c r="C65" s="399">
        <v>69199.293101999996</v>
      </c>
      <c r="D65" s="392">
        <v>69199.293101999996</v>
      </c>
      <c r="E65" s="399">
        <v>0</v>
      </c>
      <c r="F65" s="392">
        <v>69199.293101999996</v>
      </c>
      <c r="G65" s="399">
        <v>64368.085269000003</v>
      </c>
      <c r="H65" s="393">
        <v>93.018414471548454</v>
      </c>
      <c r="I65" s="453">
        <v>43973.836089999997</v>
      </c>
      <c r="J65" s="393">
        <v>63.546655057852121</v>
      </c>
      <c r="K65" s="453">
        <v>20394.249179000006</v>
      </c>
      <c r="L65" s="393">
        <v>29.47175941369634</v>
      </c>
    </row>
    <row r="66" spans="1:12" customFormat="1" ht="15">
      <c r="A66" s="305" t="s">
        <v>298</v>
      </c>
      <c r="B66" s="299">
        <v>0</v>
      </c>
      <c r="C66" s="306">
        <v>25600.741768</v>
      </c>
      <c r="D66" s="220">
        <v>25600.741768</v>
      </c>
      <c r="E66" s="220">
        <v>0</v>
      </c>
      <c r="F66" s="220">
        <v>25600.741768</v>
      </c>
      <c r="G66" s="299">
        <v>24716.377573000002</v>
      </c>
      <c r="H66" s="484">
        <v>96.545552456978328</v>
      </c>
      <c r="I66" s="454">
        <v>23562.242042999998</v>
      </c>
      <c r="J66" s="484">
        <v>92.037341169746682</v>
      </c>
      <c r="K66" s="483">
        <v>1154.1355300000032</v>
      </c>
      <c r="L66" s="484">
        <v>4.5082112872316493</v>
      </c>
    </row>
    <row r="67" spans="1:12" customFormat="1" ht="15">
      <c r="A67" s="305" t="s">
        <v>299</v>
      </c>
      <c r="B67" s="299">
        <v>0</v>
      </c>
      <c r="C67" s="306">
        <v>30893.727447000001</v>
      </c>
      <c r="D67" s="220">
        <v>30893.727447000001</v>
      </c>
      <c r="E67" s="220">
        <v>0</v>
      </c>
      <c r="F67" s="220">
        <v>30893.727447000001</v>
      </c>
      <c r="G67" s="299">
        <v>27041.572485000001</v>
      </c>
      <c r="H67" s="484">
        <v>87.530947929127052</v>
      </c>
      <c r="I67" s="454">
        <v>12946.326999000001</v>
      </c>
      <c r="J67" s="484">
        <v>41.906005098317074</v>
      </c>
      <c r="K67" s="483">
        <v>14095.245486</v>
      </c>
      <c r="L67" s="484">
        <v>45.624942830809971</v>
      </c>
    </row>
    <row r="68" spans="1:12" customFormat="1" ht="15">
      <c r="A68" s="305" t="s">
        <v>300</v>
      </c>
      <c r="B68" s="299">
        <v>0</v>
      </c>
      <c r="C68" s="306">
        <v>0</v>
      </c>
      <c r="D68" s="220">
        <v>0</v>
      </c>
      <c r="E68" s="220">
        <v>0</v>
      </c>
      <c r="F68" s="220">
        <v>0</v>
      </c>
      <c r="G68" s="299">
        <v>0</v>
      </c>
      <c r="H68" s="484">
        <v>0</v>
      </c>
      <c r="I68" s="454">
        <v>0</v>
      </c>
      <c r="J68" s="484">
        <v>0</v>
      </c>
      <c r="K68" s="483">
        <v>0</v>
      </c>
      <c r="L68" s="484">
        <v>0</v>
      </c>
    </row>
    <row r="69" spans="1:12" customFormat="1" ht="15">
      <c r="A69" s="305" t="s">
        <v>301</v>
      </c>
      <c r="B69" s="299">
        <v>0</v>
      </c>
      <c r="C69" s="306">
        <v>12704.823887</v>
      </c>
      <c r="D69" s="220">
        <v>12704.823887</v>
      </c>
      <c r="E69" s="220">
        <v>0</v>
      </c>
      <c r="F69" s="220">
        <v>12704.823887</v>
      </c>
      <c r="G69" s="299">
        <v>12610.135211000001</v>
      </c>
      <c r="H69" s="484">
        <v>99.254702962888857</v>
      </c>
      <c r="I69" s="454">
        <v>7465.2670479999997</v>
      </c>
      <c r="J69" s="484">
        <v>58.759311537082461</v>
      </c>
      <c r="K69" s="483">
        <v>5144.868163000001</v>
      </c>
      <c r="L69" s="484">
        <v>40.495391425806396</v>
      </c>
    </row>
    <row r="70" spans="1:12" s="400" customFormat="1" ht="15">
      <c r="A70" s="401" t="s">
        <v>302</v>
      </c>
      <c r="B70" s="402">
        <v>0</v>
      </c>
      <c r="C70" s="403">
        <v>265925.61919699999</v>
      </c>
      <c r="D70" s="402">
        <v>265925.61919699999</v>
      </c>
      <c r="E70" s="403">
        <v>0</v>
      </c>
      <c r="F70" s="402">
        <v>265925.61919699999</v>
      </c>
      <c r="G70" s="403">
        <v>262861.67787999997</v>
      </c>
      <c r="H70" s="404">
        <v>98.847820181352958</v>
      </c>
      <c r="I70" s="455">
        <v>195434.72871</v>
      </c>
      <c r="J70" s="404">
        <v>73.492252946573103</v>
      </c>
      <c r="K70" s="455">
        <v>67426.949169999978</v>
      </c>
      <c r="L70" s="404">
        <v>25.355567234779851</v>
      </c>
    </row>
    <row r="71" spans="1:12" s="400" customFormat="1" ht="15">
      <c r="A71" s="405" t="s">
        <v>119</v>
      </c>
      <c r="B71" s="406">
        <v>0</v>
      </c>
      <c r="C71" s="407">
        <v>0</v>
      </c>
      <c r="D71" s="223">
        <v>0</v>
      </c>
      <c r="E71" s="407">
        <v>0</v>
      </c>
      <c r="F71" s="406">
        <v>0</v>
      </c>
      <c r="G71" s="407">
        <v>0</v>
      </c>
      <c r="H71" s="408">
        <v>0</v>
      </c>
      <c r="I71" s="456">
        <v>0</v>
      </c>
      <c r="J71" s="408">
        <v>0</v>
      </c>
      <c r="K71" s="456">
        <v>0</v>
      </c>
      <c r="L71" s="408">
        <v>0</v>
      </c>
    </row>
    <row r="72" spans="1:12" customFormat="1" ht="15">
      <c r="A72" s="305" t="s">
        <v>303</v>
      </c>
      <c r="B72" s="299">
        <v>0</v>
      </c>
      <c r="C72" s="306">
        <v>0</v>
      </c>
      <c r="D72" s="220">
        <v>0</v>
      </c>
      <c r="E72" s="220">
        <v>0</v>
      </c>
      <c r="F72" s="220">
        <v>0</v>
      </c>
      <c r="G72" s="299">
        <v>0</v>
      </c>
      <c r="H72" s="484">
        <v>0</v>
      </c>
      <c r="I72" s="454">
        <v>0</v>
      </c>
      <c r="J72" s="484">
        <v>0</v>
      </c>
      <c r="K72" s="483">
        <v>0</v>
      </c>
      <c r="L72" s="484">
        <v>0</v>
      </c>
    </row>
    <row r="73" spans="1:12" customFormat="1" ht="15">
      <c r="A73" s="305" t="s">
        <v>304</v>
      </c>
      <c r="B73" s="299">
        <v>0</v>
      </c>
      <c r="C73" s="306">
        <v>0</v>
      </c>
      <c r="D73" s="220">
        <v>0</v>
      </c>
      <c r="E73" s="220">
        <v>0</v>
      </c>
      <c r="F73" s="220">
        <v>0</v>
      </c>
      <c r="G73" s="299">
        <v>0</v>
      </c>
      <c r="H73" s="484">
        <v>0</v>
      </c>
      <c r="I73" s="454">
        <v>0</v>
      </c>
      <c r="J73" s="484">
        <v>0</v>
      </c>
      <c r="K73" s="483">
        <v>0</v>
      </c>
      <c r="L73" s="484">
        <v>0</v>
      </c>
    </row>
    <row r="74" spans="1:12" customFormat="1" ht="15">
      <c r="A74" s="305" t="s">
        <v>305</v>
      </c>
      <c r="B74" s="299">
        <v>0</v>
      </c>
      <c r="C74" s="306">
        <v>0</v>
      </c>
      <c r="D74" s="220">
        <v>0</v>
      </c>
      <c r="E74" s="220">
        <v>0</v>
      </c>
      <c r="F74" s="220">
        <v>0</v>
      </c>
      <c r="G74" s="299">
        <v>0</v>
      </c>
      <c r="H74" s="484">
        <v>0</v>
      </c>
      <c r="I74" s="454">
        <v>0</v>
      </c>
      <c r="J74" s="484">
        <v>0</v>
      </c>
      <c r="K74" s="483">
        <v>0</v>
      </c>
      <c r="L74" s="484">
        <v>0</v>
      </c>
    </row>
    <row r="75" spans="1:12" customFormat="1" ht="15">
      <c r="A75" s="305" t="s">
        <v>301</v>
      </c>
      <c r="B75" s="299">
        <v>0</v>
      </c>
      <c r="C75" s="306">
        <v>0</v>
      </c>
      <c r="D75" s="220">
        <v>0</v>
      </c>
      <c r="E75" s="220">
        <v>0</v>
      </c>
      <c r="F75" s="220">
        <v>0</v>
      </c>
      <c r="G75" s="299">
        <v>0</v>
      </c>
      <c r="H75" s="484">
        <v>0</v>
      </c>
      <c r="I75" s="454">
        <v>0</v>
      </c>
      <c r="J75" s="484">
        <v>0</v>
      </c>
      <c r="K75" s="483">
        <v>0</v>
      </c>
      <c r="L75" s="484">
        <v>0</v>
      </c>
    </row>
    <row r="76" spans="1:12" s="400" customFormat="1" ht="15">
      <c r="A76" s="409" t="s">
        <v>11</v>
      </c>
      <c r="B76" s="410">
        <v>0</v>
      </c>
      <c r="C76" s="411">
        <v>2704.0253899999998</v>
      </c>
      <c r="D76" s="412">
        <v>2704.0253899999998</v>
      </c>
      <c r="E76" s="413">
        <v>0</v>
      </c>
      <c r="F76" s="412">
        <v>2704.0253899999998</v>
      </c>
      <c r="G76" s="411">
        <v>2704.0253899999998</v>
      </c>
      <c r="H76" s="414">
        <v>100</v>
      </c>
      <c r="I76" s="457">
        <v>165.50128000000001</v>
      </c>
      <c r="J76" s="414">
        <v>6.1205519967399429</v>
      </c>
      <c r="K76" s="457">
        <v>2538.5241099999998</v>
      </c>
      <c r="L76" s="414">
        <v>93.879448003260052</v>
      </c>
    </row>
    <row r="77" spans="1:12" customFormat="1" ht="15">
      <c r="A77" s="305" t="s">
        <v>306</v>
      </c>
      <c r="B77" s="299">
        <v>0</v>
      </c>
      <c r="C77" s="306">
        <v>0</v>
      </c>
      <c r="D77" s="220">
        <v>0</v>
      </c>
      <c r="E77" s="220">
        <v>0</v>
      </c>
      <c r="F77" s="220">
        <v>0</v>
      </c>
      <c r="G77" s="299">
        <v>0</v>
      </c>
      <c r="H77" s="484">
        <v>0</v>
      </c>
      <c r="I77" s="454">
        <v>0</v>
      </c>
      <c r="J77" s="484">
        <v>0</v>
      </c>
      <c r="K77" s="483">
        <v>0</v>
      </c>
      <c r="L77" s="484">
        <v>0</v>
      </c>
    </row>
    <row r="78" spans="1:12" customFormat="1" ht="15">
      <c r="A78" s="305" t="s">
        <v>307</v>
      </c>
      <c r="B78" s="299">
        <v>0</v>
      </c>
      <c r="C78" s="306">
        <v>0</v>
      </c>
      <c r="D78" s="220">
        <v>0</v>
      </c>
      <c r="E78" s="220">
        <v>0</v>
      </c>
      <c r="F78" s="220">
        <v>0</v>
      </c>
      <c r="G78" s="299">
        <v>0</v>
      </c>
      <c r="H78" s="484">
        <v>0</v>
      </c>
      <c r="I78" s="454">
        <v>0</v>
      </c>
      <c r="J78" s="484">
        <v>0</v>
      </c>
      <c r="K78" s="483">
        <v>0</v>
      </c>
      <c r="L78" s="484">
        <v>0</v>
      </c>
    </row>
    <row r="79" spans="1:12" customFormat="1" ht="15">
      <c r="A79" s="305" t="s">
        <v>308</v>
      </c>
      <c r="B79" s="299">
        <v>0</v>
      </c>
      <c r="C79" s="306">
        <v>0</v>
      </c>
      <c r="D79" s="220">
        <v>0</v>
      </c>
      <c r="E79" s="220">
        <v>0</v>
      </c>
      <c r="F79" s="220">
        <v>0</v>
      </c>
      <c r="G79" s="299">
        <v>0</v>
      </c>
      <c r="H79" s="484">
        <v>0</v>
      </c>
      <c r="I79" s="454">
        <v>0</v>
      </c>
      <c r="J79" s="484">
        <v>0</v>
      </c>
      <c r="K79" s="483">
        <v>0</v>
      </c>
      <c r="L79" s="484">
        <v>0</v>
      </c>
    </row>
    <row r="80" spans="1:12" customFormat="1" ht="15">
      <c r="A80" s="305" t="s">
        <v>309</v>
      </c>
      <c r="B80" s="299">
        <v>0</v>
      </c>
      <c r="C80" s="306">
        <v>0</v>
      </c>
      <c r="D80" s="220">
        <v>0</v>
      </c>
      <c r="E80" s="220">
        <v>0</v>
      </c>
      <c r="F80" s="220">
        <v>0</v>
      </c>
      <c r="G80" s="299">
        <v>0</v>
      </c>
      <c r="H80" s="484">
        <v>0</v>
      </c>
      <c r="I80" s="454">
        <v>0</v>
      </c>
      <c r="J80" s="484">
        <v>0</v>
      </c>
      <c r="K80" s="483">
        <v>0</v>
      </c>
      <c r="L80" s="484">
        <v>0</v>
      </c>
    </row>
    <row r="81" spans="1:12" customFormat="1" ht="15">
      <c r="A81" s="305" t="s">
        <v>301</v>
      </c>
      <c r="B81" s="299">
        <v>0</v>
      </c>
      <c r="C81" s="306">
        <v>2704.0253899999998</v>
      </c>
      <c r="D81" s="220">
        <v>2704.0253899999998</v>
      </c>
      <c r="E81" s="220">
        <v>0</v>
      </c>
      <c r="F81" s="220">
        <v>2704.0253899999998</v>
      </c>
      <c r="G81" s="299">
        <v>2704.0253899999998</v>
      </c>
      <c r="H81" s="484">
        <v>100</v>
      </c>
      <c r="I81" s="454">
        <v>165.50128000000001</v>
      </c>
      <c r="J81" s="484">
        <v>6.1205519967399429</v>
      </c>
      <c r="K81" s="483">
        <v>2538.5241099999998</v>
      </c>
      <c r="L81" s="484">
        <v>93.879448003260052</v>
      </c>
    </row>
    <row r="82" spans="1:12" s="400" customFormat="1" ht="15">
      <c r="A82" s="354" t="s">
        <v>310</v>
      </c>
      <c r="B82" s="349">
        <v>0</v>
      </c>
      <c r="C82" s="349">
        <v>66641.265012000003</v>
      </c>
      <c r="D82" s="351">
        <v>66641.265012000003</v>
      </c>
      <c r="E82" s="386">
        <v>0</v>
      </c>
      <c r="F82" s="351">
        <v>66641.265012000003</v>
      </c>
      <c r="G82" s="349">
        <v>0</v>
      </c>
      <c r="H82" s="352">
        <v>0</v>
      </c>
      <c r="I82" s="460">
        <v>0</v>
      </c>
      <c r="J82" s="352">
        <v>0</v>
      </c>
      <c r="K82" s="460">
        <v>0</v>
      </c>
      <c r="L82" s="352">
        <v>0</v>
      </c>
    </row>
    <row r="83" spans="1:12" s="400" customFormat="1" ht="15">
      <c r="A83" s="376" t="s">
        <v>196</v>
      </c>
      <c r="B83" s="377">
        <v>0</v>
      </c>
      <c r="C83" s="377">
        <v>1694628.5016000001</v>
      </c>
      <c r="D83" s="378">
        <v>1694628.5016000001</v>
      </c>
      <c r="E83" s="378">
        <v>0</v>
      </c>
      <c r="F83" s="378">
        <v>1694628.5016000001</v>
      </c>
      <c r="G83" s="377">
        <v>1259370.280177</v>
      </c>
      <c r="H83" s="379">
        <v>74.315419514539798</v>
      </c>
      <c r="I83" s="452">
        <v>979482.19001200004</v>
      </c>
      <c r="J83" s="379">
        <v>57.799227918520927</v>
      </c>
      <c r="K83" s="452">
        <v>279888.09016499994</v>
      </c>
      <c r="L83" s="379">
        <v>16.516191596018885</v>
      </c>
    </row>
    <row r="84" spans="1:12" s="400" customFormat="1" ht="15">
      <c r="A84" s="398" t="s">
        <v>10</v>
      </c>
      <c r="B84" s="392">
        <v>0</v>
      </c>
      <c r="C84" s="399">
        <v>264992.57264000003</v>
      </c>
      <c r="D84" s="392">
        <v>264992.57264000003</v>
      </c>
      <c r="E84" s="399">
        <v>0</v>
      </c>
      <c r="F84" s="392">
        <v>264992.57264000003</v>
      </c>
      <c r="G84" s="399">
        <v>251005.37126499999</v>
      </c>
      <c r="H84" s="393">
        <v>94.721662861848571</v>
      </c>
      <c r="I84" s="453">
        <v>197239.91678699999</v>
      </c>
      <c r="J84" s="393">
        <v>74.432243448179975</v>
      </c>
      <c r="K84" s="453">
        <v>53765.454478000007</v>
      </c>
      <c r="L84" s="393">
        <v>20.28941941366859</v>
      </c>
    </row>
    <row r="85" spans="1:12" s="400" customFormat="1" ht="15">
      <c r="A85" s="305" t="s">
        <v>298</v>
      </c>
      <c r="B85" s="299">
        <v>0</v>
      </c>
      <c r="C85" s="306">
        <v>107787.08649700001</v>
      </c>
      <c r="D85" s="220">
        <v>107787.08649700001</v>
      </c>
      <c r="E85" s="220">
        <v>0</v>
      </c>
      <c r="F85" s="220">
        <v>107787.08649700001</v>
      </c>
      <c r="G85" s="299">
        <v>101188.16734500001</v>
      </c>
      <c r="H85" s="300">
        <v>93.87782027842114</v>
      </c>
      <c r="I85" s="454">
        <v>96520.972103000007</v>
      </c>
      <c r="J85" s="300">
        <v>89.547806921830514</v>
      </c>
      <c r="K85" s="483">
        <v>4667.1952420000052</v>
      </c>
      <c r="L85" s="300">
        <v>4.3300133565906389</v>
      </c>
    </row>
    <row r="86" spans="1:12" s="400" customFormat="1" ht="15">
      <c r="A86" s="305" t="s">
        <v>299</v>
      </c>
      <c r="B86" s="299">
        <v>0</v>
      </c>
      <c r="C86" s="306">
        <v>124690.91326</v>
      </c>
      <c r="D86" s="220">
        <v>124690.91326</v>
      </c>
      <c r="E86" s="220">
        <v>0</v>
      </c>
      <c r="F86" s="220">
        <v>124690.91326</v>
      </c>
      <c r="G86" s="299">
        <v>117449.83939699999</v>
      </c>
      <c r="H86" s="300">
        <v>94.192781435563603</v>
      </c>
      <c r="I86" s="454">
        <v>80169.873596999983</v>
      </c>
      <c r="J86" s="300">
        <v>64.294880437545032</v>
      </c>
      <c r="K86" s="483">
        <v>37279.965799999998</v>
      </c>
      <c r="L86" s="300">
        <v>29.89790099801856</v>
      </c>
    </row>
    <row r="87" spans="1:12" s="400" customFormat="1" ht="15">
      <c r="A87" s="305" t="s">
        <v>300</v>
      </c>
      <c r="B87" s="299">
        <v>0</v>
      </c>
      <c r="C87" s="306">
        <v>0</v>
      </c>
      <c r="D87" s="220">
        <v>0</v>
      </c>
      <c r="E87" s="220">
        <v>0</v>
      </c>
      <c r="F87" s="220">
        <v>0</v>
      </c>
      <c r="G87" s="299">
        <v>0</v>
      </c>
      <c r="H87" s="300">
        <v>0</v>
      </c>
      <c r="I87" s="454">
        <v>0</v>
      </c>
      <c r="J87" s="300">
        <v>0</v>
      </c>
      <c r="K87" s="483">
        <v>0</v>
      </c>
      <c r="L87" s="300">
        <v>0</v>
      </c>
    </row>
    <row r="88" spans="1:12" s="400" customFormat="1" ht="15">
      <c r="A88" s="305" t="s">
        <v>301</v>
      </c>
      <c r="B88" s="299">
        <v>0</v>
      </c>
      <c r="C88" s="306">
        <v>32514.572883000001</v>
      </c>
      <c r="D88" s="220">
        <v>32514.572883000001</v>
      </c>
      <c r="E88" s="220">
        <v>0</v>
      </c>
      <c r="F88" s="220">
        <v>32514.572883000001</v>
      </c>
      <c r="G88" s="299">
        <v>32367.364523</v>
      </c>
      <c r="H88" s="300">
        <v>99.547254209582533</v>
      </c>
      <c r="I88" s="454">
        <v>20549.071086999997</v>
      </c>
      <c r="J88" s="300">
        <v>63.199572576098404</v>
      </c>
      <c r="K88" s="483">
        <v>11818.293436000002</v>
      </c>
      <c r="L88" s="300">
        <v>36.347681633484122</v>
      </c>
    </row>
    <row r="89" spans="1:12" s="400" customFormat="1" ht="15">
      <c r="A89" s="401" t="s">
        <v>302</v>
      </c>
      <c r="B89" s="402">
        <v>0</v>
      </c>
      <c r="C89" s="403">
        <v>994500.31704799994</v>
      </c>
      <c r="D89" s="402">
        <v>994500.31704799994</v>
      </c>
      <c r="E89" s="403">
        <v>0</v>
      </c>
      <c r="F89" s="402">
        <v>994500.31704799994</v>
      </c>
      <c r="G89" s="403">
        <v>980221.13969799993</v>
      </c>
      <c r="H89" s="404">
        <v>98.56418574180195</v>
      </c>
      <c r="I89" s="455">
        <v>771804.53115399997</v>
      </c>
      <c r="J89" s="404">
        <v>77.607268486848412</v>
      </c>
      <c r="K89" s="455">
        <v>208416.60854399996</v>
      </c>
      <c r="L89" s="404">
        <v>20.956917254953538</v>
      </c>
    </row>
    <row r="90" spans="1:12" s="400" customFormat="1" ht="15">
      <c r="A90" s="405" t="s">
        <v>119</v>
      </c>
      <c r="B90" s="519">
        <v>0</v>
      </c>
      <c r="C90" s="520">
        <v>0</v>
      </c>
      <c r="D90" s="519">
        <v>0</v>
      </c>
      <c r="E90" s="520">
        <v>0</v>
      </c>
      <c r="F90" s="519">
        <v>0</v>
      </c>
      <c r="G90" s="520">
        <v>0</v>
      </c>
      <c r="H90" s="408">
        <v>0</v>
      </c>
      <c r="I90" s="521">
        <v>0</v>
      </c>
      <c r="J90" s="408">
        <v>0</v>
      </c>
      <c r="K90" s="521">
        <v>0</v>
      </c>
      <c r="L90" s="408">
        <v>0</v>
      </c>
    </row>
    <row r="91" spans="1:12" s="400" customFormat="1" ht="15">
      <c r="A91" s="305" t="s">
        <v>303</v>
      </c>
      <c r="B91" s="299">
        <v>0</v>
      </c>
      <c r="C91" s="306">
        <v>0</v>
      </c>
      <c r="D91" s="220">
        <v>0</v>
      </c>
      <c r="E91" s="220">
        <v>0</v>
      </c>
      <c r="F91" s="220">
        <v>0</v>
      </c>
      <c r="G91" s="299">
        <v>0</v>
      </c>
      <c r="H91" s="300">
        <v>0</v>
      </c>
      <c r="I91" s="454">
        <v>0</v>
      </c>
      <c r="J91" s="300">
        <v>0</v>
      </c>
      <c r="K91" s="483">
        <v>0</v>
      </c>
      <c r="L91" s="300">
        <v>0</v>
      </c>
    </row>
    <row r="92" spans="1:12" s="400" customFormat="1" ht="15">
      <c r="A92" s="305" t="s">
        <v>304</v>
      </c>
      <c r="B92" s="299">
        <v>0</v>
      </c>
      <c r="C92" s="306">
        <v>0</v>
      </c>
      <c r="D92" s="220">
        <v>0</v>
      </c>
      <c r="E92" s="220">
        <v>0</v>
      </c>
      <c r="F92" s="220">
        <v>0</v>
      </c>
      <c r="G92" s="299">
        <v>0</v>
      </c>
      <c r="H92" s="300">
        <v>0</v>
      </c>
      <c r="I92" s="454">
        <v>0</v>
      </c>
      <c r="J92" s="300">
        <v>0</v>
      </c>
      <c r="K92" s="483">
        <v>0</v>
      </c>
      <c r="L92" s="300">
        <v>0</v>
      </c>
    </row>
    <row r="93" spans="1:12" s="400" customFormat="1" ht="15">
      <c r="A93" s="305" t="s">
        <v>305</v>
      </c>
      <c r="B93" s="299">
        <v>0</v>
      </c>
      <c r="C93" s="306">
        <v>0</v>
      </c>
      <c r="D93" s="220">
        <v>0</v>
      </c>
      <c r="E93" s="220">
        <v>0</v>
      </c>
      <c r="F93" s="220">
        <v>0</v>
      </c>
      <c r="G93" s="299">
        <v>0</v>
      </c>
      <c r="H93" s="300">
        <v>0</v>
      </c>
      <c r="I93" s="454">
        <v>0</v>
      </c>
      <c r="J93" s="300">
        <v>0</v>
      </c>
      <c r="K93" s="483">
        <v>0</v>
      </c>
      <c r="L93" s="300">
        <v>0</v>
      </c>
    </row>
    <row r="94" spans="1:12" s="400" customFormat="1" ht="15">
      <c r="A94" s="305" t="s">
        <v>301</v>
      </c>
      <c r="B94" s="299">
        <v>0</v>
      </c>
      <c r="C94" s="306">
        <v>0</v>
      </c>
      <c r="D94" s="220">
        <v>0</v>
      </c>
      <c r="E94" s="220">
        <v>0</v>
      </c>
      <c r="F94" s="220">
        <v>0</v>
      </c>
      <c r="G94" s="299">
        <v>0</v>
      </c>
      <c r="H94" s="300">
        <v>0</v>
      </c>
      <c r="I94" s="454">
        <v>0</v>
      </c>
      <c r="J94" s="300">
        <v>0</v>
      </c>
      <c r="K94" s="483">
        <v>0</v>
      </c>
      <c r="L94" s="300">
        <v>0</v>
      </c>
    </row>
    <row r="95" spans="1:12" customFormat="1" ht="15">
      <c r="A95" s="409" t="s">
        <v>11</v>
      </c>
      <c r="B95" s="410">
        <v>0</v>
      </c>
      <c r="C95" s="410">
        <v>39063.543107000005</v>
      </c>
      <c r="D95" s="410">
        <v>39063.543107000005</v>
      </c>
      <c r="E95" s="410">
        <v>0</v>
      </c>
      <c r="F95" s="410">
        <v>39063.543107000005</v>
      </c>
      <c r="G95" s="410">
        <v>28143.769213999996</v>
      </c>
      <c r="H95" s="414">
        <v>72.046125301308791</v>
      </c>
      <c r="I95" s="410">
        <v>10437.742071000002</v>
      </c>
      <c r="J95" s="414">
        <v>26.719906185697752</v>
      </c>
      <c r="K95" s="410">
        <v>17706.027142999999</v>
      </c>
      <c r="L95" s="414">
        <v>45.326219115611046</v>
      </c>
    </row>
    <row r="96" spans="1:12" customFormat="1" ht="15">
      <c r="A96" s="305" t="s">
        <v>306</v>
      </c>
      <c r="B96" s="299">
        <v>0</v>
      </c>
      <c r="C96" s="306">
        <v>16449.6947</v>
      </c>
      <c r="D96" s="220">
        <v>16449.6947</v>
      </c>
      <c r="E96" s="220">
        <v>0</v>
      </c>
      <c r="F96" s="220">
        <v>16449.6947</v>
      </c>
      <c r="G96" s="299">
        <v>5621.6456539999999</v>
      </c>
      <c r="H96" s="300">
        <v>34.174771973123605</v>
      </c>
      <c r="I96" s="454">
        <v>1212.1085109999999</v>
      </c>
      <c r="J96" s="300">
        <v>7.3685775517766894</v>
      </c>
      <c r="K96" s="483">
        <v>4409.5371429999996</v>
      </c>
      <c r="L96" s="300">
        <v>26.80619442134692</v>
      </c>
    </row>
    <row r="97" spans="1:12" customFormat="1" ht="15">
      <c r="A97" s="305" t="s">
        <v>307</v>
      </c>
      <c r="B97" s="299">
        <v>0</v>
      </c>
      <c r="C97" s="306">
        <v>944.71264099999996</v>
      </c>
      <c r="D97" s="220">
        <v>944.71264099999996</v>
      </c>
      <c r="E97" s="220">
        <v>0</v>
      </c>
      <c r="F97" s="220">
        <v>944.71264099999996</v>
      </c>
      <c r="G97" s="299">
        <v>940.91960200000005</v>
      </c>
      <c r="H97" s="300">
        <v>99.598498121504448</v>
      </c>
      <c r="I97" s="454">
        <v>917.10891100000003</v>
      </c>
      <c r="J97" s="300">
        <v>97.078081862990544</v>
      </c>
      <c r="K97" s="483">
        <v>23.810690999999917</v>
      </c>
      <c r="L97" s="300">
        <v>2.5204162585138858</v>
      </c>
    </row>
    <row r="98" spans="1:12" customFormat="1" ht="15">
      <c r="A98" s="305" t="s">
        <v>308</v>
      </c>
      <c r="B98" s="299">
        <v>0</v>
      </c>
      <c r="C98" s="306">
        <v>15504.982059000002</v>
      </c>
      <c r="D98" s="220">
        <v>15504.982059000002</v>
      </c>
      <c r="E98" s="220">
        <v>0</v>
      </c>
      <c r="F98" s="220">
        <v>15504.982059000002</v>
      </c>
      <c r="G98" s="299">
        <v>4680.726052</v>
      </c>
      <c r="H98" s="300">
        <v>30.188529301025742</v>
      </c>
      <c r="I98" s="454">
        <v>294.99959999999999</v>
      </c>
      <c r="J98" s="300">
        <v>1.902611682344804</v>
      </c>
      <c r="K98" s="483">
        <v>4385.7264519999999</v>
      </c>
      <c r="L98" s="300">
        <v>28.285917618680941</v>
      </c>
    </row>
    <row r="99" spans="1:12" customFormat="1" ht="15">
      <c r="A99" s="305" t="s">
        <v>309</v>
      </c>
      <c r="B99" s="299">
        <v>0</v>
      </c>
      <c r="C99" s="306">
        <v>0</v>
      </c>
      <c r="D99" s="220">
        <v>0</v>
      </c>
      <c r="E99" s="220">
        <v>0</v>
      </c>
      <c r="F99" s="220">
        <v>0</v>
      </c>
      <c r="G99" s="299">
        <v>0</v>
      </c>
      <c r="H99" s="300">
        <v>0</v>
      </c>
      <c r="I99" s="454">
        <v>0</v>
      </c>
      <c r="J99" s="300">
        <v>0</v>
      </c>
      <c r="K99" s="483">
        <v>0</v>
      </c>
      <c r="L99" s="300">
        <v>0</v>
      </c>
    </row>
    <row r="100" spans="1:12" customFormat="1" ht="15">
      <c r="A100" s="305" t="s">
        <v>301</v>
      </c>
      <c r="B100" s="299">
        <v>0</v>
      </c>
      <c r="C100" s="306">
        <v>22613.848407000001</v>
      </c>
      <c r="D100" s="220">
        <v>22613.848407000001</v>
      </c>
      <c r="E100" s="220">
        <v>0</v>
      </c>
      <c r="F100" s="220">
        <v>22613.848407000001</v>
      </c>
      <c r="G100" s="299">
        <v>22522.123559999996</v>
      </c>
      <c r="H100" s="300">
        <v>99.594386389485067</v>
      </c>
      <c r="I100" s="454">
        <v>9225.633560000002</v>
      </c>
      <c r="J100" s="300">
        <v>40.79638898235585</v>
      </c>
      <c r="K100" s="483">
        <v>13296.49</v>
      </c>
      <c r="L100" s="300">
        <v>58.797997407129252</v>
      </c>
    </row>
    <row r="101" spans="1:12" customFormat="1" ht="15">
      <c r="A101" s="354" t="s">
        <v>310</v>
      </c>
      <c r="B101" s="349">
        <v>0</v>
      </c>
      <c r="C101" s="349">
        <v>396072.06880499999</v>
      </c>
      <c r="D101" s="351">
        <v>396072.06880499999</v>
      </c>
      <c r="E101" s="386">
        <v>0</v>
      </c>
      <c r="F101" s="351">
        <v>396072.06880499999</v>
      </c>
      <c r="G101" s="349">
        <v>0</v>
      </c>
      <c r="H101" s="352">
        <v>0</v>
      </c>
      <c r="I101" s="460">
        <v>0</v>
      </c>
      <c r="J101" s="352">
        <v>0</v>
      </c>
      <c r="K101" s="460">
        <v>0</v>
      </c>
      <c r="L101" s="352">
        <v>0</v>
      </c>
    </row>
    <row r="102" spans="1:12" customFormat="1" ht="14.25" customHeight="1">
      <c r="A102" s="734" t="s">
        <v>197</v>
      </c>
      <c r="B102" s="734"/>
      <c r="C102" s="734"/>
      <c r="D102" s="734"/>
      <c r="E102" s="734"/>
      <c r="F102" s="734"/>
      <c r="G102" s="734"/>
      <c r="H102" s="734"/>
      <c r="I102" s="734"/>
      <c r="J102" s="734"/>
      <c r="K102" s="734"/>
      <c r="L102" s="734"/>
    </row>
    <row r="103" spans="1:12" customFormat="1" ht="15">
      <c r="A103" s="761" t="s">
        <v>183</v>
      </c>
      <c r="B103" s="761"/>
      <c r="C103" s="761"/>
      <c r="D103" s="761"/>
      <c r="E103" s="761"/>
      <c r="F103" s="761"/>
      <c r="G103" s="761"/>
      <c r="H103" s="761"/>
      <c r="I103" s="761"/>
      <c r="J103" s="761"/>
      <c r="K103" s="131"/>
      <c r="L103" s="132"/>
    </row>
    <row r="104" spans="1:12" customFormat="1">
      <c r="J104" s="92"/>
      <c r="L104" s="16"/>
    </row>
    <row r="105" spans="1:12" customFormat="1">
      <c r="J105" s="92"/>
      <c r="L105" s="16"/>
    </row>
    <row r="106" spans="1:12" customFormat="1">
      <c r="J106" s="92"/>
      <c r="L106" s="16"/>
    </row>
    <row r="107" spans="1:12" customFormat="1">
      <c r="J107" s="92"/>
      <c r="L107" s="16"/>
    </row>
    <row r="108" spans="1:12" customFormat="1">
      <c r="J108" s="92"/>
      <c r="L108" s="16"/>
    </row>
    <row r="109" spans="1:12" customFormat="1">
      <c r="J109" s="92"/>
      <c r="L109" s="16"/>
    </row>
    <row r="110" spans="1:12" customFormat="1">
      <c r="J110" s="92"/>
      <c r="L110" s="16"/>
    </row>
    <row r="111" spans="1:12" customFormat="1">
      <c r="J111" s="92"/>
      <c r="L111" s="16"/>
    </row>
    <row r="112" spans="1:12" customFormat="1">
      <c r="J112" s="92"/>
      <c r="L112" s="16"/>
    </row>
    <row r="113" spans="10:12" customFormat="1">
      <c r="J113" s="92"/>
      <c r="L113" s="16"/>
    </row>
    <row r="114" spans="10:12" customFormat="1">
      <c r="J114" s="92"/>
      <c r="L114" s="16"/>
    </row>
    <row r="115" spans="10:12" customFormat="1">
      <c r="J115" s="92"/>
      <c r="L115" s="16"/>
    </row>
    <row r="116" spans="10:12" customFormat="1">
      <c r="J116" s="92"/>
      <c r="L116" s="16"/>
    </row>
    <row r="117" spans="10:12" customFormat="1">
      <c r="J117" s="92"/>
      <c r="L117" s="16"/>
    </row>
    <row r="118" spans="10:12" customFormat="1">
      <c r="J118" s="92"/>
      <c r="L118" s="16"/>
    </row>
    <row r="119" spans="10:12" customFormat="1">
      <c r="J119" s="92"/>
      <c r="L119" s="16"/>
    </row>
    <row r="120" spans="10:12" customFormat="1">
      <c r="J120" s="92"/>
      <c r="L120" s="16"/>
    </row>
    <row r="121" spans="10:12" customFormat="1">
      <c r="J121" s="92"/>
      <c r="L121" s="16"/>
    </row>
    <row r="122" spans="10:12" customFormat="1">
      <c r="J122" s="92"/>
      <c r="L122" s="16"/>
    </row>
    <row r="123" spans="10:12" customFormat="1">
      <c r="J123" s="92"/>
      <c r="L123" s="16"/>
    </row>
    <row r="124" spans="10:12" customFormat="1">
      <c r="J124" s="92"/>
      <c r="L124" s="16"/>
    </row>
    <row r="125" spans="10:12" customFormat="1">
      <c r="J125" s="92"/>
      <c r="L125" s="16"/>
    </row>
    <row r="126" spans="10:12" customFormat="1">
      <c r="J126" s="92"/>
      <c r="L126" s="16"/>
    </row>
    <row r="127" spans="10:12" customFormat="1">
      <c r="J127" s="92"/>
      <c r="L127" s="16"/>
    </row>
    <row r="128" spans="10:12" customFormat="1">
      <c r="J128" s="92"/>
      <c r="L128" s="16"/>
    </row>
    <row r="129" spans="10:12" customFormat="1">
      <c r="J129" s="92"/>
      <c r="L129" s="16"/>
    </row>
    <row r="130" spans="10:12" customFormat="1">
      <c r="J130" s="92"/>
      <c r="L130" s="16"/>
    </row>
    <row r="131" spans="10:12" customFormat="1">
      <c r="J131" s="92"/>
      <c r="L131" s="16"/>
    </row>
    <row r="132" spans="10:12" customFormat="1">
      <c r="J132" s="92"/>
      <c r="L132" s="16"/>
    </row>
    <row r="133" spans="10:12" customFormat="1">
      <c r="J133" s="92"/>
      <c r="L133" s="16"/>
    </row>
    <row r="134" spans="10:12" customFormat="1">
      <c r="J134" s="92"/>
      <c r="L134" s="16"/>
    </row>
    <row r="135" spans="10:12" customFormat="1">
      <c r="J135" s="92"/>
      <c r="L135" s="16"/>
    </row>
    <row r="136" spans="10:12" customFormat="1">
      <c r="J136" s="92"/>
      <c r="L136" s="16"/>
    </row>
    <row r="137" spans="10:12" customFormat="1">
      <c r="J137" s="92"/>
      <c r="L137" s="16"/>
    </row>
    <row r="138" spans="10:12" customFormat="1">
      <c r="J138" s="92"/>
      <c r="L138" s="16"/>
    </row>
    <row r="139" spans="10:12" customFormat="1">
      <c r="J139" s="92"/>
      <c r="L139" s="16"/>
    </row>
    <row r="140" spans="10:12" customFormat="1">
      <c r="J140" s="92"/>
      <c r="L140" s="16"/>
    </row>
    <row r="141" spans="10:12" customFormat="1">
      <c r="J141" s="92"/>
      <c r="L141" s="16"/>
    </row>
    <row r="142" spans="10:12" customFormat="1">
      <c r="J142" s="92"/>
      <c r="L142" s="16"/>
    </row>
    <row r="143" spans="10:12" customFormat="1">
      <c r="J143" s="92"/>
      <c r="L143" s="16"/>
    </row>
    <row r="144" spans="10:12" customFormat="1">
      <c r="J144" s="92"/>
      <c r="L144" s="16"/>
    </row>
    <row r="145" spans="10:12" customFormat="1">
      <c r="J145" s="92"/>
      <c r="L145" s="16"/>
    </row>
    <row r="146" spans="10:12" customFormat="1">
      <c r="J146" s="92"/>
      <c r="L146" s="16"/>
    </row>
    <row r="147" spans="10:12">
      <c r="J147" s="92"/>
    </row>
    <row r="148" spans="10:12">
      <c r="J148" s="92"/>
    </row>
    <row r="149" spans="10:12">
      <c r="J149" s="92"/>
    </row>
    <row r="150" spans="10:12">
      <c r="J150" s="92"/>
    </row>
    <row r="151" spans="10:12">
      <c r="J151" s="92"/>
    </row>
    <row r="152" spans="10:12">
      <c r="J152" s="92"/>
    </row>
    <row r="153" spans="10:12">
      <c r="J153" s="92"/>
    </row>
    <row r="154" spans="10:12">
      <c r="J154" s="92"/>
    </row>
    <row r="155" spans="10:12">
      <c r="J155" s="92"/>
    </row>
    <row r="156" spans="10:12">
      <c r="J156" s="92"/>
    </row>
    <row r="157" spans="10:12">
      <c r="J157" s="92"/>
    </row>
    <row r="158" spans="10:12">
      <c r="J158" s="92"/>
    </row>
    <row r="159" spans="10:12">
      <c r="J159" s="92"/>
    </row>
    <row r="160" spans="10:12">
      <c r="J160" s="92"/>
    </row>
    <row r="161" spans="10:10">
      <c r="J161" s="92"/>
    </row>
    <row r="162" spans="10:10">
      <c r="J162" s="92"/>
    </row>
    <row r="163" spans="10:10">
      <c r="J163" s="92"/>
    </row>
    <row r="164" spans="10:10">
      <c r="J164" s="92"/>
    </row>
    <row r="165" spans="10:10">
      <c r="J165" s="92"/>
    </row>
    <row r="166" spans="10:10">
      <c r="J166" s="92"/>
    </row>
    <row r="167" spans="10:10">
      <c r="J167" s="92"/>
    </row>
    <row r="168" spans="10:10">
      <c r="J168" s="92"/>
    </row>
    <row r="169" spans="10:10">
      <c r="J169" s="92"/>
    </row>
    <row r="170" spans="10:10">
      <c r="J170" s="92"/>
    </row>
    <row r="171" spans="10:10">
      <c r="J171" s="92"/>
    </row>
    <row r="172" spans="10:10">
      <c r="J172" s="92"/>
    </row>
    <row r="173" spans="10:10">
      <c r="J173" s="92"/>
    </row>
    <row r="174" spans="10:10">
      <c r="J174" s="92"/>
    </row>
    <row r="175" spans="10:10">
      <c r="J175" s="92"/>
    </row>
  </sheetData>
  <mergeCells count="7">
    <mergeCell ref="A103:J103"/>
    <mergeCell ref="A102:L102"/>
    <mergeCell ref="A1:A5"/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87" fitToHeight="0" orientation="landscape" horizontalDpi="4294967295" verticalDpi="4294967295" r:id="rId1"/>
  <headerFooter>
    <oddHeader>&amp;L&amp;D&amp;C&amp;A&amp;R&amp;P/&amp;N</oddHeader>
    <oddFooter>&amp;C&amp;F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FFFF"/>
    <pageSetUpPr fitToPage="1"/>
  </sheetPr>
  <dimension ref="A1:P599"/>
  <sheetViews>
    <sheetView showGridLines="0" zoomScaleNormal="100" workbookViewId="0">
      <pane xSplit="1" ySplit="6" topLeftCell="B7" activePane="bottomRight" state="frozen"/>
      <selection activeCell="C13" sqref="C13"/>
      <selection pane="topRight" activeCell="C13" sqref="C13"/>
      <selection pane="bottomLeft" activeCell="C13" sqref="C13"/>
      <selection pane="bottomRight" activeCell="C13" sqref="C13"/>
    </sheetView>
  </sheetViews>
  <sheetFormatPr baseColWidth="10" defaultRowHeight="13.5"/>
  <cols>
    <col min="1" max="1" width="72.140625" style="90" customWidth="1"/>
    <col min="2" max="2" width="14.7109375" style="90" customWidth="1"/>
    <col min="3" max="3" width="16.5703125" style="90" customWidth="1"/>
    <col min="4" max="4" width="14" style="90" customWidth="1"/>
    <col min="5" max="5" width="13.5703125" style="90" customWidth="1"/>
    <col min="6" max="6" width="13.140625" style="90" customWidth="1"/>
    <col min="7" max="7" width="12.85546875" style="90" customWidth="1"/>
    <col min="8" max="8" width="8.28515625" style="90" bestFit="1" customWidth="1"/>
    <col min="9" max="9" width="11.5703125" style="90" bestFit="1" customWidth="1"/>
    <col min="10" max="16384" width="11.42578125" style="90"/>
  </cols>
  <sheetData>
    <row r="1" spans="1:16" ht="51" customHeight="1">
      <c r="A1" s="762"/>
      <c r="B1" s="688"/>
      <c r="C1" s="688"/>
      <c r="D1" s="688"/>
      <c r="E1" s="688"/>
      <c r="F1" s="688"/>
      <c r="G1" s="688"/>
      <c r="H1" s="688"/>
      <c r="I1" s="688"/>
      <c r="J1" s="261"/>
      <c r="K1" s="89"/>
      <c r="L1" s="89"/>
      <c r="M1" s="89"/>
      <c r="N1" s="89"/>
      <c r="O1" s="89"/>
      <c r="P1" s="89"/>
    </row>
    <row r="2" spans="1:16" ht="22.5" customHeight="1">
      <c r="A2" s="762"/>
      <c r="B2" s="767" t="s">
        <v>185</v>
      </c>
      <c r="C2" s="767"/>
      <c r="D2" s="767"/>
      <c r="E2" s="767"/>
      <c r="F2" s="767"/>
      <c r="G2" s="767"/>
      <c r="H2" s="767"/>
      <c r="I2" s="767"/>
      <c r="J2" s="261"/>
      <c r="K2" s="89"/>
    </row>
    <row r="3" spans="1:16" ht="22.5" customHeight="1">
      <c r="A3" s="762"/>
      <c r="B3" s="767" t="s">
        <v>126</v>
      </c>
      <c r="C3" s="767"/>
      <c r="D3" s="767"/>
      <c r="E3" s="767"/>
      <c r="F3" s="767"/>
      <c r="G3" s="767"/>
      <c r="H3" s="767"/>
      <c r="I3" s="767"/>
      <c r="J3" s="261"/>
      <c r="K3" s="89"/>
    </row>
    <row r="4" spans="1:16" ht="18.75" customHeight="1">
      <c r="A4" s="762"/>
      <c r="B4" s="736" t="s">
        <v>190</v>
      </c>
      <c r="C4" s="736"/>
      <c r="D4" s="736"/>
      <c r="E4" s="736"/>
      <c r="F4" s="736"/>
      <c r="G4" s="736"/>
      <c r="H4" s="736"/>
      <c r="I4" s="736"/>
      <c r="J4" s="328"/>
      <c r="K4" s="89"/>
    </row>
    <row r="5" spans="1:16" ht="41.25" customHeight="1">
      <c r="A5" s="763"/>
      <c r="B5" s="743" t="s">
        <v>1</v>
      </c>
      <c r="C5" s="743"/>
      <c r="D5" s="743"/>
      <c r="E5" s="743"/>
      <c r="F5" s="743"/>
      <c r="G5" s="743"/>
      <c r="H5" s="743"/>
      <c r="I5" s="743"/>
      <c r="J5" s="249"/>
      <c r="K5" s="89"/>
    </row>
    <row r="6" spans="1:16" ht="31.5" customHeight="1">
      <c r="A6" s="486" t="s">
        <v>127</v>
      </c>
      <c r="B6" s="341" t="s">
        <v>69</v>
      </c>
      <c r="C6" s="338" t="s">
        <v>92</v>
      </c>
      <c r="D6" s="341" t="s">
        <v>70</v>
      </c>
      <c r="E6" s="341" t="s">
        <v>5</v>
      </c>
      <c r="F6" s="341" t="s">
        <v>6</v>
      </c>
      <c r="G6" s="341" t="s">
        <v>66</v>
      </c>
      <c r="H6" s="341" t="s">
        <v>7</v>
      </c>
      <c r="I6" s="341" t="s">
        <v>58</v>
      </c>
      <c r="J6" s="249"/>
      <c r="K6" s="89"/>
    </row>
    <row r="7" spans="1:16" ht="15" customHeight="1">
      <c r="A7" s="215" t="s">
        <v>282</v>
      </c>
      <c r="B7" s="297">
        <v>0</v>
      </c>
      <c r="C7" s="297">
        <v>408020.21027400001</v>
      </c>
      <c r="D7" s="216">
        <v>408020.21027400001</v>
      </c>
      <c r="E7" s="297">
        <v>0</v>
      </c>
      <c r="F7" s="297">
        <v>0</v>
      </c>
      <c r="G7" s="297">
        <v>287301.56012500002</v>
      </c>
      <c r="H7" s="298">
        <v>70.413561115530726</v>
      </c>
      <c r="I7" s="297">
        <v>120718.65014899999</v>
      </c>
      <c r="J7" s="249"/>
      <c r="K7" s="89"/>
    </row>
    <row r="8" spans="1:16" customFormat="1" ht="15">
      <c r="A8" s="219" t="s">
        <v>124</v>
      </c>
      <c r="B8" s="299">
        <v>0</v>
      </c>
      <c r="C8" s="299">
        <v>353367.500948</v>
      </c>
      <c r="D8" s="220">
        <v>353367.500948</v>
      </c>
      <c r="E8" s="221">
        <v>0</v>
      </c>
      <c r="F8" s="220">
        <v>0</v>
      </c>
      <c r="G8" s="299">
        <v>235913.878582</v>
      </c>
      <c r="H8" s="300">
        <v>66.76162294186642</v>
      </c>
      <c r="I8" s="299">
        <v>117453.622366</v>
      </c>
      <c r="J8" s="296"/>
    </row>
    <row r="9" spans="1:16" customFormat="1" ht="15">
      <c r="A9" s="391" t="s">
        <v>54</v>
      </c>
      <c r="B9" s="392">
        <v>0</v>
      </c>
      <c r="C9" s="392">
        <v>0</v>
      </c>
      <c r="D9" s="392">
        <v>0</v>
      </c>
      <c r="E9" s="392">
        <v>0</v>
      </c>
      <c r="F9" s="392">
        <v>0</v>
      </c>
      <c r="G9" s="392">
        <v>0</v>
      </c>
      <c r="H9" s="393">
        <v>0</v>
      </c>
      <c r="I9" s="392">
        <v>0</v>
      </c>
      <c r="J9" s="296"/>
    </row>
    <row r="10" spans="1:16" customFormat="1" ht="15">
      <c r="A10" s="219" t="s">
        <v>283</v>
      </c>
      <c r="B10" s="299">
        <v>0</v>
      </c>
      <c r="C10" s="299">
        <v>0</v>
      </c>
      <c r="D10" s="220">
        <v>0</v>
      </c>
      <c r="E10" s="221">
        <v>0</v>
      </c>
      <c r="F10" s="220">
        <v>0</v>
      </c>
      <c r="G10" s="299">
        <v>0</v>
      </c>
      <c r="H10" s="300">
        <v>0</v>
      </c>
      <c r="I10" s="299">
        <v>0</v>
      </c>
      <c r="J10" s="296"/>
    </row>
    <row r="11" spans="1:16" customFormat="1" ht="15">
      <c r="A11" s="219" t="s">
        <v>284</v>
      </c>
      <c r="B11" s="299">
        <v>0</v>
      </c>
      <c r="C11" s="299">
        <v>0</v>
      </c>
      <c r="D11" s="220">
        <v>0</v>
      </c>
      <c r="E11" s="221">
        <v>0</v>
      </c>
      <c r="F11" s="220">
        <v>0</v>
      </c>
      <c r="G11" s="299">
        <v>0</v>
      </c>
      <c r="H11" s="300">
        <v>0</v>
      </c>
      <c r="I11" s="299">
        <v>0</v>
      </c>
      <c r="J11" s="296"/>
    </row>
    <row r="12" spans="1:16" customFormat="1" ht="15">
      <c r="A12" s="219" t="s">
        <v>285</v>
      </c>
      <c r="B12" s="299">
        <v>0</v>
      </c>
      <c r="C12" s="299">
        <v>0</v>
      </c>
      <c r="D12" s="220">
        <v>0</v>
      </c>
      <c r="E12" s="221">
        <v>0</v>
      </c>
      <c r="F12" s="220">
        <v>0</v>
      </c>
      <c r="G12" s="299">
        <v>0</v>
      </c>
      <c r="H12" s="300">
        <v>0</v>
      </c>
      <c r="I12" s="299">
        <v>0</v>
      </c>
      <c r="J12" s="296"/>
    </row>
    <row r="13" spans="1:16" customFormat="1" ht="15">
      <c r="A13" s="219" t="s">
        <v>286</v>
      </c>
      <c r="B13" s="299">
        <v>0</v>
      </c>
      <c r="C13" s="299">
        <v>0</v>
      </c>
      <c r="D13" s="220">
        <v>0</v>
      </c>
      <c r="E13" s="221">
        <v>0</v>
      </c>
      <c r="F13" s="220">
        <v>0</v>
      </c>
      <c r="G13" s="299">
        <v>0</v>
      </c>
      <c r="H13" s="300">
        <v>0</v>
      </c>
      <c r="I13" s="299">
        <v>0</v>
      </c>
      <c r="J13" s="296"/>
    </row>
    <row r="14" spans="1:16" customFormat="1" ht="15">
      <c r="A14" s="394" t="s">
        <v>214</v>
      </c>
      <c r="B14" s="395">
        <v>0</v>
      </c>
      <c r="C14" s="396">
        <v>900.721</v>
      </c>
      <c r="D14" s="395">
        <v>900.721</v>
      </c>
      <c r="E14" s="395">
        <v>0</v>
      </c>
      <c r="F14" s="395">
        <v>0</v>
      </c>
      <c r="G14" s="396">
        <v>3173.0144740000001</v>
      </c>
      <c r="H14" s="397">
        <v>352.27495239924463</v>
      </c>
      <c r="I14" s="395">
        <v>-2272.2934740000001</v>
      </c>
      <c r="J14" s="296"/>
    </row>
    <row r="15" spans="1:16" customFormat="1" ht="15">
      <c r="A15" s="323" t="s">
        <v>287</v>
      </c>
      <c r="B15" s="299">
        <v>0</v>
      </c>
      <c r="C15" s="299">
        <v>0</v>
      </c>
      <c r="D15" s="220">
        <v>0</v>
      </c>
      <c r="E15" s="221">
        <v>0</v>
      </c>
      <c r="F15" s="220">
        <v>0</v>
      </c>
      <c r="G15" s="299">
        <v>3.7152020000000001</v>
      </c>
      <c r="H15" s="300">
        <v>0</v>
      </c>
      <c r="I15" s="299">
        <v>-3.7152020000000001</v>
      </c>
      <c r="J15" s="296"/>
    </row>
    <row r="16" spans="1:16" customFormat="1" ht="15">
      <c r="A16" s="323" t="s">
        <v>288</v>
      </c>
      <c r="B16" s="299">
        <v>0</v>
      </c>
      <c r="C16" s="299">
        <v>0</v>
      </c>
      <c r="D16" s="220">
        <v>0</v>
      </c>
      <c r="E16" s="221">
        <v>0</v>
      </c>
      <c r="F16" s="220">
        <v>0</v>
      </c>
      <c r="G16" s="299">
        <v>0</v>
      </c>
      <c r="H16" s="300">
        <v>0</v>
      </c>
      <c r="I16" s="299">
        <v>0</v>
      </c>
      <c r="J16" s="296"/>
    </row>
    <row r="17" spans="1:10" customFormat="1" ht="15">
      <c r="A17" s="323" t="s">
        <v>289</v>
      </c>
      <c r="B17" s="299">
        <v>0</v>
      </c>
      <c r="C17" s="299">
        <v>0</v>
      </c>
      <c r="D17" s="220">
        <v>0</v>
      </c>
      <c r="E17" s="221">
        <v>0</v>
      </c>
      <c r="F17" s="220">
        <v>0</v>
      </c>
      <c r="G17" s="299">
        <v>0</v>
      </c>
      <c r="H17" s="300">
        <v>0</v>
      </c>
      <c r="I17" s="299">
        <v>0</v>
      </c>
      <c r="J17" s="296"/>
    </row>
    <row r="18" spans="1:10" customFormat="1" ht="15">
      <c r="A18" s="323" t="s">
        <v>290</v>
      </c>
      <c r="B18" s="299">
        <v>0</v>
      </c>
      <c r="C18" s="299">
        <v>0</v>
      </c>
      <c r="D18" s="220">
        <v>0</v>
      </c>
      <c r="E18" s="221">
        <v>0</v>
      </c>
      <c r="F18" s="220">
        <v>0</v>
      </c>
      <c r="G18" s="299">
        <v>0</v>
      </c>
      <c r="H18" s="300">
        <v>0</v>
      </c>
      <c r="I18" s="299">
        <v>0</v>
      </c>
      <c r="J18" s="296"/>
    </row>
    <row r="19" spans="1:10" customFormat="1" ht="15">
      <c r="A19" s="324" t="s">
        <v>291</v>
      </c>
      <c r="B19" s="299">
        <v>0</v>
      </c>
      <c r="C19" s="299">
        <v>0</v>
      </c>
      <c r="D19" s="220">
        <v>0</v>
      </c>
      <c r="E19" s="221">
        <v>0</v>
      </c>
      <c r="F19" s="220">
        <v>0</v>
      </c>
      <c r="G19" s="299">
        <v>0</v>
      </c>
      <c r="H19" s="300">
        <v>0</v>
      </c>
      <c r="I19" s="299">
        <v>0</v>
      </c>
      <c r="J19" s="296"/>
    </row>
    <row r="20" spans="1:10" customFormat="1" ht="15">
      <c r="A20" s="348" t="s">
        <v>68</v>
      </c>
      <c r="B20" s="349">
        <v>0</v>
      </c>
      <c r="C20" s="350">
        <v>53751.988325999999</v>
      </c>
      <c r="D20" s="351">
        <v>53751.988325999999</v>
      </c>
      <c r="E20" s="351">
        <v>0</v>
      </c>
      <c r="F20" s="351">
        <v>0</v>
      </c>
      <c r="G20" s="349">
        <v>48214.667069000003</v>
      </c>
      <c r="H20" s="352">
        <v>89.698388042100433</v>
      </c>
      <c r="I20" s="349">
        <v>5537.3212569999996</v>
      </c>
      <c r="J20" s="296"/>
    </row>
    <row r="21" spans="1:10" customFormat="1" ht="15">
      <c r="A21" s="215" t="s">
        <v>292</v>
      </c>
      <c r="B21" s="297">
        <v>0</v>
      </c>
      <c r="C21" s="297">
        <v>459212.56456600002</v>
      </c>
      <c r="D21" s="216">
        <v>459212.56456600002</v>
      </c>
      <c r="E21" s="297">
        <v>0</v>
      </c>
      <c r="F21" s="297">
        <v>0</v>
      </c>
      <c r="G21" s="297">
        <v>223336.70365800001</v>
      </c>
      <c r="H21" s="298">
        <v>48.634711001227643</v>
      </c>
      <c r="I21" s="297">
        <v>235875.86090799997</v>
      </c>
      <c r="J21" s="296"/>
    </row>
    <row r="22" spans="1:10" customFormat="1" ht="15">
      <c r="A22" s="219" t="s">
        <v>124</v>
      </c>
      <c r="B22" s="299">
        <v>0</v>
      </c>
      <c r="C22" s="299">
        <v>398358.503906</v>
      </c>
      <c r="D22" s="220">
        <v>398358.503906</v>
      </c>
      <c r="E22" s="221">
        <v>0</v>
      </c>
      <c r="F22" s="220">
        <v>0</v>
      </c>
      <c r="G22" s="299">
        <v>222645.35738500001</v>
      </c>
      <c r="H22" s="300">
        <v>55.890700261676173</v>
      </c>
      <c r="I22" s="299">
        <v>175713.14652099999</v>
      </c>
      <c r="J22" s="296"/>
    </row>
    <row r="23" spans="1:10" customFormat="1" ht="15">
      <c r="A23" s="391" t="s">
        <v>54</v>
      </c>
      <c r="B23" s="392">
        <v>0</v>
      </c>
      <c r="C23" s="392">
        <v>0</v>
      </c>
      <c r="D23" s="392">
        <v>0</v>
      </c>
      <c r="E23" s="392">
        <v>0</v>
      </c>
      <c r="F23" s="392">
        <v>0</v>
      </c>
      <c r="G23" s="392">
        <v>0</v>
      </c>
      <c r="H23" s="393">
        <v>0</v>
      </c>
      <c r="I23" s="392">
        <v>0</v>
      </c>
      <c r="J23" s="296"/>
    </row>
    <row r="24" spans="1:10" customFormat="1" ht="15">
      <c r="A24" s="219" t="s">
        <v>283</v>
      </c>
      <c r="B24" s="299">
        <v>0</v>
      </c>
      <c r="C24" s="299">
        <v>0</v>
      </c>
      <c r="D24" s="220">
        <v>0</v>
      </c>
      <c r="E24" s="221">
        <v>0</v>
      </c>
      <c r="F24" s="220">
        <v>0</v>
      </c>
      <c r="G24" s="299">
        <v>0</v>
      </c>
      <c r="H24" s="300">
        <v>0</v>
      </c>
      <c r="I24" s="299">
        <v>0</v>
      </c>
      <c r="J24" s="296"/>
    </row>
    <row r="25" spans="1:10" customFormat="1" ht="15">
      <c r="A25" s="219" t="s">
        <v>284</v>
      </c>
      <c r="B25" s="299">
        <v>0</v>
      </c>
      <c r="C25" s="299">
        <v>0</v>
      </c>
      <c r="D25" s="220">
        <v>0</v>
      </c>
      <c r="E25" s="221">
        <v>0</v>
      </c>
      <c r="F25" s="220">
        <v>0</v>
      </c>
      <c r="G25" s="299">
        <v>0</v>
      </c>
      <c r="H25" s="300">
        <v>0</v>
      </c>
      <c r="I25" s="299">
        <v>0</v>
      </c>
      <c r="J25" s="296"/>
    </row>
    <row r="26" spans="1:10" customFormat="1" ht="15">
      <c r="A26" s="219" t="s">
        <v>285</v>
      </c>
      <c r="B26" s="299">
        <v>0</v>
      </c>
      <c r="C26" s="299">
        <v>0</v>
      </c>
      <c r="D26" s="220">
        <v>0</v>
      </c>
      <c r="E26" s="221">
        <v>0</v>
      </c>
      <c r="F26" s="220">
        <v>0</v>
      </c>
      <c r="G26" s="299">
        <v>0</v>
      </c>
      <c r="H26" s="300">
        <v>0</v>
      </c>
      <c r="I26" s="299">
        <v>0</v>
      </c>
      <c r="J26" s="296"/>
    </row>
    <row r="27" spans="1:10" customFormat="1" ht="15">
      <c r="A27" s="219" t="s">
        <v>286</v>
      </c>
      <c r="B27" s="299">
        <v>0</v>
      </c>
      <c r="C27" s="299">
        <v>0</v>
      </c>
      <c r="D27" s="220">
        <v>0</v>
      </c>
      <c r="E27" s="221">
        <v>0</v>
      </c>
      <c r="F27" s="220">
        <v>0</v>
      </c>
      <c r="G27" s="299">
        <v>0</v>
      </c>
      <c r="H27" s="300">
        <v>0</v>
      </c>
      <c r="I27" s="299">
        <v>0</v>
      </c>
      <c r="J27" s="296"/>
    </row>
    <row r="28" spans="1:10" customFormat="1" ht="15">
      <c r="A28" s="301" t="s">
        <v>214</v>
      </c>
      <c r="B28" s="302">
        <v>0</v>
      </c>
      <c r="C28" s="303">
        <v>627.81600000000003</v>
      </c>
      <c r="D28" s="302">
        <v>627.81600000000003</v>
      </c>
      <c r="E28" s="302">
        <v>0</v>
      </c>
      <c r="F28" s="302">
        <v>0</v>
      </c>
      <c r="G28" s="303">
        <v>691.346273</v>
      </c>
      <c r="H28" s="304">
        <v>110.11925038546325</v>
      </c>
      <c r="I28" s="302">
        <v>-63.530273000000001</v>
      </c>
      <c r="J28" s="296"/>
    </row>
    <row r="29" spans="1:10" customFormat="1" ht="15">
      <c r="A29" s="346" t="s">
        <v>287</v>
      </c>
      <c r="B29" s="299">
        <v>0</v>
      </c>
      <c r="C29" s="299">
        <v>0</v>
      </c>
      <c r="D29" s="220">
        <v>0</v>
      </c>
      <c r="E29" s="221">
        <v>0</v>
      </c>
      <c r="F29" s="220">
        <v>0</v>
      </c>
      <c r="G29" s="299">
        <v>0</v>
      </c>
      <c r="H29" s="300">
        <v>0</v>
      </c>
      <c r="I29" s="299">
        <v>0</v>
      </c>
      <c r="J29" s="296"/>
    </row>
    <row r="30" spans="1:10" customFormat="1" ht="15">
      <c r="A30" s="346" t="s">
        <v>288</v>
      </c>
      <c r="B30" s="299">
        <v>0</v>
      </c>
      <c r="C30" s="299">
        <v>0</v>
      </c>
      <c r="D30" s="220">
        <v>0</v>
      </c>
      <c r="E30" s="221">
        <v>0</v>
      </c>
      <c r="F30" s="220">
        <v>0</v>
      </c>
      <c r="G30" s="299">
        <v>0</v>
      </c>
      <c r="H30" s="300">
        <v>0</v>
      </c>
      <c r="I30" s="299">
        <v>0</v>
      </c>
      <c r="J30" s="296"/>
    </row>
    <row r="31" spans="1:10" customFormat="1" ht="15">
      <c r="A31" s="346" t="s">
        <v>289</v>
      </c>
      <c r="B31" s="299">
        <v>0</v>
      </c>
      <c r="C31" s="299">
        <v>0</v>
      </c>
      <c r="D31" s="220">
        <v>0</v>
      </c>
      <c r="E31" s="221">
        <v>0</v>
      </c>
      <c r="F31" s="220">
        <v>0</v>
      </c>
      <c r="G31" s="299">
        <v>0</v>
      </c>
      <c r="H31" s="300">
        <v>0</v>
      </c>
      <c r="I31" s="299">
        <v>0</v>
      </c>
      <c r="J31" s="296"/>
    </row>
    <row r="32" spans="1:10" customFormat="1" ht="15">
      <c r="A32" s="346" t="s">
        <v>290</v>
      </c>
      <c r="B32" s="299">
        <v>0</v>
      </c>
      <c r="C32" s="299">
        <v>0</v>
      </c>
      <c r="D32" s="220">
        <v>0</v>
      </c>
      <c r="E32" s="221">
        <v>0</v>
      </c>
      <c r="F32" s="220">
        <v>0</v>
      </c>
      <c r="G32" s="299">
        <v>0</v>
      </c>
      <c r="H32" s="300">
        <v>0</v>
      </c>
      <c r="I32" s="299">
        <v>0</v>
      </c>
      <c r="J32" s="296"/>
    </row>
    <row r="33" spans="1:10" customFormat="1" ht="15">
      <c r="A33" s="347" t="s">
        <v>291</v>
      </c>
      <c r="B33" s="299">
        <v>0</v>
      </c>
      <c r="C33" s="299">
        <v>60</v>
      </c>
      <c r="D33" s="220">
        <v>60</v>
      </c>
      <c r="E33" s="221">
        <v>0</v>
      </c>
      <c r="F33" s="220">
        <v>0</v>
      </c>
      <c r="G33" s="299">
        <v>83.833690000000004</v>
      </c>
      <c r="H33" s="300">
        <v>139.72281666666669</v>
      </c>
      <c r="I33" s="299">
        <v>-23.833690000000001</v>
      </c>
      <c r="J33" s="296"/>
    </row>
    <row r="34" spans="1:10" customFormat="1" ht="15">
      <c r="A34" s="390" t="s">
        <v>293</v>
      </c>
      <c r="B34" s="299">
        <v>0</v>
      </c>
      <c r="C34" s="306">
        <v>60226.244659999997</v>
      </c>
      <c r="D34" s="220">
        <v>60226.244659999997</v>
      </c>
      <c r="E34" s="220">
        <v>0</v>
      </c>
      <c r="F34" s="220">
        <v>0</v>
      </c>
      <c r="G34" s="299">
        <v>0</v>
      </c>
      <c r="H34" s="300">
        <v>0</v>
      </c>
      <c r="I34" s="299">
        <v>60226.244659999997</v>
      </c>
      <c r="J34" s="296"/>
    </row>
    <row r="35" spans="1:10" customFormat="1" ht="15">
      <c r="A35" s="307" t="s">
        <v>294</v>
      </c>
      <c r="B35" s="297">
        <v>0</v>
      </c>
      <c r="C35" s="297">
        <v>422925.52405900002</v>
      </c>
      <c r="D35" s="216">
        <v>422925.52405900002</v>
      </c>
      <c r="E35" s="297">
        <v>0</v>
      </c>
      <c r="F35" s="297">
        <v>0</v>
      </c>
      <c r="G35" s="297">
        <v>250111.113629</v>
      </c>
      <c r="H35" s="298">
        <v>59.138335097057983</v>
      </c>
      <c r="I35" s="297">
        <v>172814.41043000002</v>
      </c>
      <c r="J35" s="296"/>
    </row>
    <row r="36" spans="1:10" customFormat="1" ht="15">
      <c r="A36" s="219" t="s">
        <v>124</v>
      </c>
      <c r="B36" s="299">
        <v>0</v>
      </c>
      <c r="C36" s="299">
        <v>370975.36267499998</v>
      </c>
      <c r="D36" s="220">
        <v>370975.36267499998</v>
      </c>
      <c r="E36" s="221">
        <v>0</v>
      </c>
      <c r="F36" s="220">
        <v>0</v>
      </c>
      <c r="G36" s="299">
        <v>233874.259066</v>
      </c>
      <c r="H36" s="300">
        <v>63.043070402195411</v>
      </c>
      <c r="I36" s="299">
        <v>137101.10360900001</v>
      </c>
      <c r="J36" s="296"/>
    </row>
    <row r="37" spans="1:10" customFormat="1" ht="15">
      <c r="A37" s="391" t="s">
        <v>54</v>
      </c>
      <c r="B37" s="392">
        <v>0</v>
      </c>
      <c r="C37" s="392">
        <v>0</v>
      </c>
      <c r="D37" s="392">
        <v>0</v>
      </c>
      <c r="E37" s="392">
        <v>0</v>
      </c>
      <c r="F37" s="392">
        <v>0</v>
      </c>
      <c r="G37" s="392">
        <v>0</v>
      </c>
      <c r="H37" s="393">
        <v>0</v>
      </c>
      <c r="I37" s="392">
        <v>0</v>
      </c>
      <c r="J37" s="296"/>
    </row>
    <row r="38" spans="1:10" customFormat="1" ht="15">
      <c r="A38" s="219" t="s">
        <v>283</v>
      </c>
      <c r="B38" s="299">
        <v>0</v>
      </c>
      <c r="C38" s="299">
        <v>0</v>
      </c>
      <c r="D38" s="220">
        <v>0</v>
      </c>
      <c r="E38" s="221">
        <v>0</v>
      </c>
      <c r="F38" s="220">
        <v>0</v>
      </c>
      <c r="G38" s="299">
        <v>0</v>
      </c>
      <c r="H38" s="300">
        <v>0</v>
      </c>
      <c r="I38" s="299">
        <v>0</v>
      </c>
      <c r="J38" s="296"/>
    </row>
    <row r="39" spans="1:10" customFormat="1" ht="15">
      <c r="A39" s="219" t="s">
        <v>284</v>
      </c>
      <c r="B39" s="299">
        <v>0</v>
      </c>
      <c r="C39" s="299">
        <v>0</v>
      </c>
      <c r="D39" s="220">
        <v>0</v>
      </c>
      <c r="E39" s="221">
        <v>0</v>
      </c>
      <c r="F39" s="220">
        <v>0</v>
      </c>
      <c r="G39" s="299">
        <v>0</v>
      </c>
      <c r="H39" s="300">
        <v>0</v>
      </c>
      <c r="I39" s="299">
        <v>0</v>
      </c>
      <c r="J39" s="296"/>
    </row>
    <row r="40" spans="1:10" customFormat="1" ht="15">
      <c r="A40" s="219" t="s">
        <v>285</v>
      </c>
      <c r="B40" s="299">
        <v>0</v>
      </c>
      <c r="C40" s="299">
        <v>0</v>
      </c>
      <c r="D40" s="220">
        <v>0</v>
      </c>
      <c r="E40" s="221">
        <v>0</v>
      </c>
      <c r="F40" s="220">
        <v>0</v>
      </c>
      <c r="G40" s="299">
        <v>0</v>
      </c>
      <c r="H40" s="300">
        <v>0</v>
      </c>
      <c r="I40" s="299">
        <v>0</v>
      </c>
      <c r="J40" s="296"/>
    </row>
    <row r="41" spans="1:10" customFormat="1" ht="15">
      <c r="A41" s="219" t="s">
        <v>286</v>
      </c>
      <c r="B41" s="299">
        <v>0</v>
      </c>
      <c r="C41" s="299">
        <v>0</v>
      </c>
      <c r="D41" s="220">
        <v>0</v>
      </c>
      <c r="E41" s="221">
        <v>0</v>
      </c>
      <c r="F41" s="220">
        <v>0</v>
      </c>
      <c r="G41" s="299">
        <v>0</v>
      </c>
      <c r="H41" s="300">
        <v>0</v>
      </c>
      <c r="I41" s="299">
        <v>0</v>
      </c>
      <c r="J41" s="296"/>
    </row>
    <row r="42" spans="1:10" customFormat="1" ht="15">
      <c r="A42" s="224" t="s">
        <v>214</v>
      </c>
      <c r="B42" s="302">
        <v>0</v>
      </c>
      <c r="C42" s="303">
        <v>56.77</v>
      </c>
      <c r="D42" s="302">
        <v>56.77</v>
      </c>
      <c r="E42" s="302">
        <v>0</v>
      </c>
      <c r="F42" s="302">
        <v>0</v>
      </c>
      <c r="G42" s="303">
        <v>733.44449199999997</v>
      </c>
      <c r="H42" s="304">
        <v>1291.9578862075039</v>
      </c>
      <c r="I42" s="302">
        <v>-676.67449199999999</v>
      </c>
      <c r="J42" s="296"/>
    </row>
    <row r="43" spans="1:10" customFormat="1" ht="15">
      <c r="A43" s="323" t="s">
        <v>287</v>
      </c>
      <c r="B43" s="299">
        <v>0</v>
      </c>
      <c r="C43" s="299">
        <v>0</v>
      </c>
      <c r="D43" s="220">
        <v>0</v>
      </c>
      <c r="E43" s="221">
        <v>0</v>
      </c>
      <c r="F43" s="220">
        <v>0</v>
      </c>
      <c r="G43" s="299">
        <v>0.96347499999999997</v>
      </c>
      <c r="H43" s="300">
        <v>0</v>
      </c>
      <c r="I43" s="299">
        <v>-0.96347499999999997</v>
      </c>
      <c r="J43" s="296"/>
    </row>
    <row r="44" spans="1:10" customFormat="1" ht="15">
      <c r="A44" s="323" t="s">
        <v>288</v>
      </c>
      <c r="B44" s="299">
        <v>0</v>
      </c>
      <c r="C44" s="299">
        <v>0</v>
      </c>
      <c r="D44" s="220">
        <v>0</v>
      </c>
      <c r="E44" s="221">
        <v>0</v>
      </c>
      <c r="F44" s="220">
        <v>0</v>
      </c>
      <c r="G44" s="299">
        <v>0</v>
      </c>
      <c r="H44" s="300">
        <v>0</v>
      </c>
      <c r="I44" s="299">
        <v>0</v>
      </c>
      <c r="J44" s="296"/>
    </row>
    <row r="45" spans="1:10" customFormat="1" ht="15">
      <c r="A45" s="323" t="s">
        <v>289</v>
      </c>
      <c r="B45" s="299">
        <v>0</v>
      </c>
      <c r="C45" s="299">
        <v>0</v>
      </c>
      <c r="D45" s="220">
        <v>0</v>
      </c>
      <c r="E45" s="221">
        <v>0</v>
      </c>
      <c r="F45" s="220">
        <v>0</v>
      </c>
      <c r="G45" s="299">
        <v>0</v>
      </c>
      <c r="H45" s="300">
        <v>0</v>
      </c>
      <c r="I45" s="299">
        <v>0</v>
      </c>
      <c r="J45" s="296"/>
    </row>
    <row r="46" spans="1:10" customFormat="1" ht="15">
      <c r="A46" s="323" t="s">
        <v>290</v>
      </c>
      <c r="B46" s="299">
        <v>0</v>
      </c>
      <c r="C46" s="299">
        <v>0</v>
      </c>
      <c r="D46" s="220">
        <v>0</v>
      </c>
      <c r="E46" s="221">
        <v>0</v>
      </c>
      <c r="F46" s="220">
        <v>0</v>
      </c>
      <c r="G46" s="299">
        <v>0</v>
      </c>
      <c r="H46" s="300">
        <v>0</v>
      </c>
      <c r="I46" s="299">
        <v>0</v>
      </c>
      <c r="J46" s="296"/>
    </row>
    <row r="47" spans="1:10" customFormat="1" ht="15">
      <c r="A47" s="324" t="s">
        <v>291</v>
      </c>
      <c r="B47" s="299">
        <v>0</v>
      </c>
      <c r="C47" s="299">
        <v>0</v>
      </c>
      <c r="D47" s="220">
        <v>0</v>
      </c>
      <c r="E47" s="221">
        <v>0</v>
      </c>
      <c r="F47" s="220">
        <v>0</v>
      </c>
      <c r="G47" s="299">
        <v>0</v>
      </c>
      <c r="H47" s="300">
        <v>0</v>
      </c>
      <c r="I47" s="299">
        <v>0</v>
      </c>
      <c r="J47" s="296"/>
    </row>
    <row r="48" spans="1:10" customFormat="1" ht="15">
      <c r="A48" s="308" t="s">
        <v>293</v>
      </c>
      <c r="B48" s="299">
        <v>0</v>
      </c>
      <c r="C48" s="306">
        <v>51893.391384000002</v>
      </c>
      <c r="D48" s="220">
        <v>51893.391384000002</v>
      </c>
      <c r="E48" s="220">
        <v>0</v>
      </c>
      <c r="F48" s="220">
        <v>0</v>
      </c>
      <c r="G48" s="299">
        <v>15503.410071</v>
      </c>
      <c r="H48" s="300">
        <v>29.875499861394832</v>
      </c>
      <c r="I48" s="299">
        <v>36389.981312999997</v>
      </c>
      <c r="J48" s="296"/>
    </row>
    <row r="49" spans="1:10" customFormat="1" ht="15">
      <c r="A49" s="215" t="s">
        <v>295</v>
      </c>
      <c r="B49" s="297">
        <v>0</v>
      </c>
      <c r="C49" s="297">
        <v>404470.20270099997</v>
      </c>
      <c r="D49" s="216">
        <v>404470.20270099997</v>
      </c>
      <c r="E49" s="216">
        <v>0</v>
      </c>
      <c r="F49" s="297">
        <v>0</v>
      </c>
      <c r="G49" s="297">
        <v>265261.43933900003</v>
      </c>
      <c r="H49" s="298">
        <v>65.582442802366714</v>
      </c>
      <c r="I49" s="297">
        <v>139208.763362</v>
      </c>
      <c r="J49" s="296"/>
    </row>
    <row r="50" spans="1:10" customFormat="1" ht="15">
      <c r="A50" s="219" t="s">
        <v>53</v>
      </c>
      <c r="B50" s="299">
        <v>0</v>
      </c>
      <c r="C50" s="299">
        <v>390523.76415800001</v>
      </c>
      <c r="D50" s="220">
        <v>390523.76415800001</v>
      </c>
      <c r="E50" s="221">
        <v>0</v>
      </c>
      <c r="F50" s="220">
        <v>0</v>
      </c>
      <c r="G50" s="299">
        <v>257785.742406</v>
      </c>
      <c r="H50" s="300">
        <v>66.010257522178293</v>
      </c>
      <c r="I50" s="299">
        <v>132738.021752</v>
      </c>
      <c r="J50" s="296"/>
    </row>
    <row r="51" spans="1:10" customFormat="1" ht="15">
      <c r="A51" s="391" t="s">
        <v>54</v>
      </c>
      <c r="B51" s="392">
        <v>0</v>
      </c>
      <c r="C51" s="392">
        <v>0</v>
      </c>
      <c r="D51" s="392">
        <v>0</v>
      </c>
      <c r="E51" s="392">
        <v>0</v>
      </c>
      <c r="F51" s="392">
        <v>0</v>
      </c>
      <c r="G51" s="392">
        <v>0</v>
      </c>
      <c r="H51" s="393">
        <v>0</v>
      </c>
      <c r="I51" s="392">
        <v>0</v>
      </c>
      <c r="J51" s="296"/>
    </row>
    <row r="52" spans="1:10" customFormat="1" ht="15">
      <c r="A52" s="219" t="s">
        <v>283</v>
      </c>
      <c r="B52" s="299">
        <v>0</v>
      </c>
      <c r="C52" s="299">
        <v>0</v>
      </c>
      <c r="D52" s="220">
        <v>0</v>
      </c>
      <c r="E52" s="221">
        <v>0</v>
      </c>
      <c r="F52" s="220">
        <v>0</v>
      </c>
      <c r="G52" s="299">
        <v>0</v>
      </c>
      <c r="H52" s="300">
        <v>0</v>
      </c>
      <c r="I52" s="299">
        <v>0</v>
      </c>
      <c r="J52" s="296"/>
    </row>
    <row r="53" spans="1:10" customFormat="1" ht="15">
      <c r="A53" s="219" t="s">
        <v>284</v>
      </c>
      <c r="B53" s="299">
        <v>0</v>
      </c>
      <c r="C53" s="299">
        <v>0</v>
      </c>
      <c r="D53" s="220">
        <v>0</v>
      </c>
      <c r="E53" s="221">
        <v>0</v>
      </c>
      <c r="F53" s="220">
        <v>0</v>
      </c>
      <c r="G53" s="299">
        <v>0</v>
      </c>
      <c r="H53" s="300">
        <v>0</v>
      </c>
      <c r="I53" s="299">
        <v>0</v>
      </c>
      <c r="J53" s="296"/>
    </row>
    <row r="54" spans="1:10" customFormat="1" ht="15">
      <c r="A54" s="219" t="s">
        <v>285</v>
      </c>
      <c r="B54" s="299">
        <v>0</v>
      </c>
      <c r="C54" s="299">
        <v>0</v>
      </c>
      <c r="D54" s="220">
        <v>0</v>
      </c>
      <c r="E54" s="221">
        <v>0</v>
      </c>
      <c r="F54" s="220">
        <v>0</v>
      </c>
      <c r="G54" s="299">
        <v>0</v>
      </c>
      <c r="H54" s="300">
        <v>0</v>
      </c>
      <c r="I54" s="299">
        <v>0</v>
      </c>
      <c r="J54" s="296"/>
    </row>
    <row r="55" spans="1:10" customFormat="1" ht="15">
      <c r="A55" s="219" t="s">
        <v>286</v>
      </c>
      <c r="B55" s="299">
        <v>0</v>
      </c>
      <c r="C55" s="299">
        <v>0</v>
      </c>
      <c r="D55" s="220">
        <v>0</v>
      </c>
      <c r="E55" s="221">
        <v>0</v>
      </c>
      <c r="F55" s="220">
        <v>0</v>
      </c>
      <c r="G55" s="299">
        <v>0</v>
      </c>
      <c r="H55" s="300">
        <v>0</v>
      </c>
      <c r="I55" s="299">
        <v>0</v>
      </c>
      <c r="J55" s="296"/>
    </row>
    <row r="56" spans="1:10" customFormat="1" ht="15">
      <c r="A56" s="224" t="s">
        <v>57</v>
      </c>
      <c r="B56" s="302">
        <v>0</v>
      </c>
      <c r="C56" s="303">
        <v>217.095</v>
      </c>
      <c r="D56" s="302">
        <v>217.095</v>
      </c>
      <c r="E56" s="302">
        <v>0</v>
      </c>
      <c r="F56" s="302">
        <v>0</v>
      </c>
      <c r="G56" s="303">
        <v>44.476300000000002</v>
      </c>
      <c r="H56" s="304">
        <v>20.487021810728024</v>
      </c>
      <c r="I56" s="302">
        <v>172.61869999999999</v>
      </c>
      <c r="J56" s="296"/>
    </row>
    <row r="57" spans="1:10" customFormat="1" ht="15">
      <c r="A57" s="323" t="s">
        <v>287</v>
      </c>
      <c r="B57" s="299">
        <v>0</v>
      </c>
      <c r="C57" s="299">
        <v>0</v>
      </c>
      <c r="D57" s="220">
        <v>0</v>
      </c>
      <c r="E57" s="221">
        <v>0</v>
      </c>
      <c r="F57" s="220">
        <v>0</v>
      </c>
      <c r="G57" s="299">
        <v>0</v>
      </c>
      <c r="H57" s="300">
        <v>0</v>
      </c>
      <c r="I57" s="299">
        <v>0</v>
      </c>
      <c r="J57" s="296"/>
    </row>
    <row r="58" spans="1:10" customFormat="1" ht="15">
      <c r="A58" s="323" t="s">
        <v>288</v>
      </c>
      <c r="B58" s="299">
        <v>0</v>
      </c>
      <c r="C58" s="299">
        <v>0</v>
      </c>
      <c r="D58" s="220">
        <v>0</v>
      </c>
      <c r="E58" s="221">
        <v>0</v>
      </c>
      <c r="F58" s="220">
        <v>0</v>
      </c>
      <c r="G58" s="299">
        <v>0</v>
      </c>
      <c r="H58" s="300">
        <v>0</v>
      </c>
      <c r="I58" s="299">
        <v>0</v>
      </c>
      <c r="J58" s="296"/>
    </row>
    <row r="59" spans="1:10" customFormat="1" ht="15">
      <c r="A59" s="323" t="s">
        <v>289</v>
      </c>
      <c r="B59" s="299">
        <v>0</v>
      </c>
      <c r="C59" s="299">
        <v>0</v>
      </c>
      <c r="D59" s="220">
        <v>0</v>
      </c>
      <c r="E59" s="221">
        <v>0</v>
      </c>
      <c r="F59" s="220">
        <v>0</v>
      </c>
      <c r="G59" s="299">
        <v>0</v>
      </c>
      <c r="H59" s="300">
        <v>0</v>
      </c>
      <c r="I59" s="299">
        <v>0</v>
      </c>
      <c r="J59" s="296"/>
    </row>
    <row r="60" spans="1:10" customFormat="1" ht="15">
      <c r="A60" s="323" t="s">
        <v>290</v>
      </c>
      <c r="B60" s="299">
        <v>0</v>
      </c>
      <c r="C60" s="299">
        <v>0</v>
      </c>
      <c r="D60" s="220">
        <v>0</v>
      </c>
      <c r="E60" s="221">
        <v>0</v>
      </c>
      <c r="F60" s="220">
        <v>0</v>
      </c>
      <c r="G60" s="299">
        <v>0</v>
      </c>
      <c r="H60" s="300">
        <v>0</v>
      </c>
      <c r="I60" s="299">
        <v>0</v>
      </c>
      <c r="J60" s="296"/>
    </row>
    <row r="61" spans="1:10" customFormat="1" ht="15">
      <c r="A61" s="324" t="s">
        <v>291</v>
      </c>
      <c r="B61" s="299">
        <v>0</v>
      </c>
      <c r="C61" s="299">
        <v>0</v>
      </c>
      <c r="D61" s="220">
        <v>0</v>
      </c>
      <c r="E61" s="221">
        <v>0</v>
      </c>
      <c r="F61" s="220">
        <v>0</v>
      </c>
      <c r="G61" s="299">
        <v>0</v>
      </c>
      <c r="H61" s="300">
        <v>0</v>
      </c>
      <c r="I61" s="299">
        <v>0</v>
      </c>
      <c r="J61" s="296"/>
    </row>
    <row r="62" spans="1:10" customFormat="1" ht="15">
      <c r="A62" s="415" t="s">
        <v>293</v>
      </c>
      <c r="B62" s="371">
        <v>0</v>
      </c>
      <c r="C62" s="372">
        <v>13729.343543000001</v>
      </c>
      <c r="D62" s="373">
        <v>13729.343543000001</v>
      </c>
      <c r="E62" s="373">
        <v>0</v>
      </c>
      <c r="F62" s="373">
        <v>0</v>
      </c>
      <c r="G62" s="371">
        <v>7431.2206329999999</v>
      </c>
      <c r="H62" s="374">
        <v>54.126554628963731</v>
      </c>
      <c r="I62" s="371">
        <v>6298.12291</v>
      </c>
      <c r="J62" s="296"/>
    </row>
    <row r="63" spans="1:10" customFormat="1" ht="15">
      <c r="A63" s="296"/>
      <c r="B63" s="296"/>
      <c r="C63" s="296"/>
      <c r="D63" s="296"/>
      <c r="E63" s="296"/>
      <c r="F63" s="296"/>
      <c r="G63" s="296"/>
      <c r="H63" s="296"/>
      <c r="I63" s="296"/>
      <c r="J63" s="296"/>
    </row>
    <row r="64" spans="1:10" customFormat="1" ht="15">
      <c r="A64" s="215" t="s">
        <v>196</v>
      </c>
      <c r="B64" s="297">
        <v>0</v>
      </c>
      <c r="C64" s="502">
        <v>1694628.5016000001</v>
      </c>
      <c r="D64" s="216">
        <v>1694628.5016000001</v>
      </c>
      <c r="E64" s="284">
        <v>0</v>
      </c>
      <c r="F64" s="297">
        <v>0</v>
      </c>
      <c r="G64" s="502">
        <v>1026010.8167510001</v>
      </c>
      <c r="H64" s="298">
        <v>60.544881416917164</v>
      </c>
      <c r="I64" s="503">
        <v>668617.68484899995</v>
      </c>
      <c r="J64" s="689"/>
    </row>
    <row r="65" spans="1:10" customFormat="1" ht="15">
      <c r="A65" s="494" t="s">
        <v>124</v>
      </c>
      <c r="B65" s="382">
        <v>0</v>
      </c>
      <c r="C65" s="383">
        <v>1513225.1316869999</v>
      </c>
      <c r="D65" s="384">
        <v>1513225.1316869999</v>
      </c>
      <c r="E65" s="385">
        <v>0</v>
      </c>
      <c r="F65" s="382">
        <v>0</v>
      </c>
      <c r="G65" s="383">
        <v>950219.23743900005</v>
      </c>
      <c r="H65" s="375">
        <v>62.794307174878874</v>
      </c>
      <c r="I65" s="495">
        <v>563005.894248</v>
      </c>
      <c r="J65" s="493"/>
    </row>
    <row r="66" spans="1:10" customFormat="1" ht="15">
      <c r="A66" s="494" t="s">
        <v>54</v>
      </c>
      <c r="B66" s="382">
        <v>0</v>
      </c>
      <c r="C66" s="383">
        <v>0</v>
      </c>
      <c r="D66" s="384">
        <v>0</v>
      </c>
      <c r="E66" s="385">
        <v>0</v>
      </c>
      <c r="F66" s="382">
        <v>0</v>
      </c>
      <c r="G66" s="383">
        <v>0</v>
      </c>
      <c r="H66" s="375">
        <v>0</v>
      </c>
      <c r="I66" s="495">
        <v>0</v>
      </c>
      <c r="J66" s="493"/>
    </row>
    <row r="67" spans="1:10" customFormat="1" ht="15">
      <c r="A67" s="494" t="s">
        <v>214</v>
      </c>
      <c r="B67" s="382">
        <v>0</v>
      </c>
      <c r="C67" s="383">
        <v>1802.402</v>
      </c>
      <c r="D67" s="384">
        <v>1802.402</v>
      </c>
      <c r="E67" s="385">
        <v>0</v>
      </c>
      <c r="F67" s="382">
        <v>0</v>
      </c>
      <c r="G67" s="383">
        <v>4642.2815390000005</v>
      </c>
      <c r="H67" s="375">
        <v>257.56082932664299</v>
      </c>
      <c r="I67" s="495">
        <v>-2839.879539</v>
      </c>
      <c r="J67" s="493"/>
    </row>
    <row r="68" spans="1:10" customFormat="1" ht="15">
      <c r="A68" s="504" t="s">
        <v>296</v>
      </c>
      <c r="B68" s="505">
        <v>0</v>
      </c>
      <c r="C68" s="506">
        <v>1515027.5336869999</v>
      </c>
      <c r="D68" s="507">
        <v>1515027.5336869999</v>
      </c>
      <c r="E68" s="508">
        <v>0</v>
      </c>
      <c r="F68" s="505">
        <v>0</v>
      </c>
      <c r="G68" s="506">
        <v>954861.51897800004</v>
      </c>
      <c r="H68" s="509">
        <v>63.026017530798981</v>
      </c>
      <c r="I68" s="510">
        <v>560166.01470900001</v>
      </c>
      <c r="J68" s="493"/>
    </row>
    <row r="69" spans="1:10" customFormat="1" ht="15">
      <c r="A69" s="511" t="s">
        <v>68</v>
      </c>
      <c r="B69" s="512">
        <v>0</v>
      </c>
      <c r="C69" s="513">
        <v>179600.96791299997</v>
      </c>
      <c r="D69" s="351">
        <v>179600.96791299997</v>
      </c>
      <c r="E69" s="386">
        <v>0</v>
      </c>
      <c r="F69" s="512">
        <v>0</v>
      </c>
      <c r="G69" s="513">
        <v>71149.297772999998</v>
      </c>
      <c r="H69" s="352">
        <v>39.615208425527662</v>
      </c>
      <c r="I69" s="514">
        <v>108451.67014</v>
      </c>
      <c r="J69" s="493"/>
    </row>
    <row r="70" spans="1:10" customFormat="1" ht="15">
      <c r="A70" s="215" t="s">
        <v>77</v>
      </c>
      <c r="B70" s="297">
        <v>0</v>
      </c>
      <c r="C70" s="502">
        <v>1694628.5015999998</v>
      </c>
      <c r="D70" s="216">
        <v>1694628.5015999998</v>
      </c>
      <c r="E70" s="284">
        <v>0</v>
      </c>
      <c r="F70" s="297">
        <v>0</v>
      </c>
      <c r="G70" s="502">
        <v>1026010.816751</v>
      </c>
      <c r="H70" s="298">
        <v>60.544881416917164</v>
      </c>
      <c r="I70" s="503">
        <v>668617.68484900007</v>
      </c>
      <c r="J70" s="493"/>
    </row>
    <row r="71" spans="1:10" customFormat="1" ht="15" customHeight="1">
      <c r="A71" s="734" t="s">
        <v>197</v>
      </c>
      <c r="B71" s="734"/>
      <c r="C71" s="734"/>
      <c r="D71" s="734"/>
      <c r="E71" s="734"/>
      <c r="F71" s="734"/>
      <c r="G71" s="734"/>
      <c r="H71" s="734"/>
      <c r="I71" s="734"/>
      <c r="J71" s="333"/>
    </row>
    <row r="72" spans="1:10" customFormat="1" ht="15">
      <c r="A72" s="761" t="s">
        <v>183</v>
      </c>
      <c r="B72" s="761"/>
      <c r="C72" s="761"/>
      <c r="D72" s="761"/>
      <c r="E72" s="761"/>
      <c r="F72" s="761"/>
      <c r="G72" s="761"/>
      <c r="H72" s="761"/>
      <c r="I72" s="761"/>
      <c r="J72" s="761"/>
    </row>
    <row r="73" spans="1:10" customFormat="1" ht="15"/>
    <row r="74" spans="1:10" customFormat="1" ht="15"/>
    <row r="75" spans="1:10" customFormat="1" ht="15"/>
    <row r="76" spans="1:10" customFormat="1" ht="15"/>
    <row r="77" spans="1:10" customFormat="1" ht="15"/>
    <row r="78" spans="1:10" customFormat="1" ht="15">
      <c r="A78" s="767" t="s">
        <v>185</v>
      </c>
      <c r="B78" s="767"/>
      <c r="C78" s="767"/>
      <c r="D78" s="767"/>
      <c r="E78" s="767"/>
      <c r="F78" s="767"/>
      <c r="G78" s="767"/>
      <c r="H78" s="767"/>
      <c r="I78" s="767"/>
    </row>
    <row r="79" spans="1:10" customFormat="1" ht="15">
      <c r="A79" s="767" t="s">
        <v>126</v>
      </c>
      <c r="B79" s="767"/>
      <c r="C79" s="767"/>
      <c r="D79" s="767"/>
      <c r="E79" s="767"/>
      <c r="F79" s="767"/>
      <c r="G79" s="767"/>
      <c r="H79" s="767"/>
      <c r="I79" s="767"/>
    </row>
    <row r="80" spans="1:10" customFormat="1" ht="15">
      <c r="A80" s="736" t="s">
        <v>190</v>
      </c>
      <c r="B80" s="736"/>
      <c r="C80" s="736"/>
      <c r="D80" s="736"/>
      <c r="E80" s="736"/>
      <c r="F80" s="736"/>
      <c r="G80" s="736"/>
      <c r="H80" s="736"/>
      <c r="I80" s="736"/>
    </row>
    <row r="81" spans="1:10" customFormat="1" ht="15">
      <c r="A81" s="769" t="s">
        <v>81</v>
      </c>
      <c r="B81" s="769"/>
      <c r="C81" s="769"/>
      <c r="D81" s="769"/>
      <c r="E81" s="769"/>
      <c r="F81" s="769"/>
      <c r="G81" s="769"/>
      <c r="H81" s="769"/>
      <c r="I81" s="769"/>
    </row>
    <row r="82" spans="1:10" customFormat="1" ht="32.25" customHeight="1">
      <c r="A82" s="515" t="s">
        <v>44</v>
      </c>
      <c r="B82" s="516" t="s">
        <v>69</v>
      </c>
      <c r="C82" s="516" t="s">
        <v>92</v>
      </c>
      <c r="D82" s="517" t="s">
        <v>70</v>
      </c>
      <c r="E82" s="517" t="s">
        <v>5</v>
      </c>
      <c r="F82" s="516" t="s">
        <v>6</v>
      </c>
      <c r="G82" s="516" t="s">
        <v>66</v>
      </c>
      <c r="H82" s="518" t="s">
        <v>7</v>
      </c>
      <c r="I82" s="516" t="s">
        <v>58</v>
      </c>
    </row>
    <row r="83" spans="1:10" customFormat="1" ht="18.75" customHeight="1">
      <c r="A83" s="496" t="s">
        <v>282</v>
      </c>
      <c r="B83" s="497">
        <v>0</v>
      </c>
      <c r="C83" s="497">
        <v>408020.21027400001</v>
      </c>
      <c r="D83" s="498">
        <v>408020.21027400001</v>
      </c>
      <c r="E83" s="498">
        <v>0</v>
      </c>
      <c r="F83" s="497">
        <v>0</v>
      </c>
      <c r="G83" s="497">
        <v>287301.56012500002</v>
      </c>
      <c r="H83" s="499">
        <v>70.413561115530726</v>
      </c>
      <c r="I83" s="497">
        <v>120718.65014899999</v>
      </c>
      <c r="J83" s="387"/>
    </row>
    <row r="84" spans="1:10" customFormat="1" ht="18" customHeight="1">
      <c r="A84" s="496" t="s">
        <v>292</v>
      </c>
      <c r="B84" s="497">
        <v>0</v>
      </c>
      <c r="C84" s="497">
        <v>459212.56456600002</v>
      </c>
      <c r="D84" s="498">
        <v>459212.56456600002</v>
      </c>
      <c r="E84" s="498">
        <v>0</v>
      </c>
      <c r="F84" s="497">
        <v>0</v>
      </c>
      <c r="G84" s="497">
        <v>223336.70365800001</v>
      </c>
      <c r="H84" s="499">
        <v>48.634711001227643</v>
      </c>
      <c r="I84" s="497">
        <v>235875.86090799997</v>
      </c>
      <c r="J84" s="387"/>
    </row>
    <row r="85" spans="1:10" customFormat="1" ht="18" customHeight="1">
      <c r="A85" s="496" t="s">
        <v>294</v>
      </c>
      <c r="B85" s="497">
        <v>0</v>
      </c>
      <c r="C85" s="497">
        <v>422925.52405900002</v>
      </c>
      <c r="D85" s="498">
        <v>422925.52405900002</v>
      </c>
      <c r="E85" s="498">
        <v>0</v>
      </c>
      <c r="F85" s="497">
        <v>0</v>
      </c>
      <c r="G85" s="497">
        <v>250111.113629</v>
      </c>
      <c r="H85" s="499">
        <v>59.138335097057983</v>
      </c>
      <c r="I85" s="497">
        <v>172814.41043000002</v>
      </c>
      <c r="J85" s="387"/>
    </row>
    <row r="86" spans="1:10" customFormat="1" ht="18" customHeight="1">
      <c r="A86" s="496" t="s">
        <v>295</v>
      </c>
      <c r="B86" s="497">
        <v>0</v>
      </c>
      <c r="C86" s="497">
        <v>404470.20270099997</v>
      </c>
      <c r="D86" s="498">
        <v>404470.20270099997</v>
      </c>
      <c r="E86" s="498">
        <v>0</v>
      </c>
      <c r="F86" s="497">
        <v>0</v>
      </c>
      <c r="G86" s="497">
        <v>265261.43933900003</v>
      </c>
      <c r="H86" s="499">
        <v>65.582442802366714</v>
      </c>
      <c r="I86" s="497">
        <v>139208.763362</v>
      </c>
      <c r="J86" s="387"/>
    </row>
    <row r="87" spans="1:10" customFormat="1" ht="20.25" customHeight="1">
      <c r="A87" s="500" t="s">
        <v>297</v>
      </c>
      <c r="B87" s="501">
        <v>0</v>
      </c>
      <c r="C87" s="501">
        <v>1694628.5016000001</v>
      </c>
      <c r="D87" s="439">
        <v>1694628.5016000001</v>
      </c>
      <c r="E87" s="439">
        <v>0</v>
      </c>
      <c r="F87" s="501">
        <v>0</v>
      </c>
      <c r="G87" s="501">
        <v>1026010.8167510001</v>
      </c>
      <c r="H87" s="358">
        <v>60.544881416917164</v>
      </c>
      <c r="I87" s="501">
        <v>668617.68484899995</v>
      </c>
      <c r="J87" s="387"/>
    </row>
    <row r="88" spans="1:10" customFormat="1" ht="15.75" customHeight="1">
      <c r="A88" s="734" t="s">
        <v>197</v>
      </c>
      <c r="B88" s="734"/>
      <c r="C88" s="734"/>
      <c r="D88" s="734"/>
      <c r="E88" s="734"/>
      <c r="F88" s="734"/>
      <c r="G88" s="734"/>
      <c r="H88" s="734"/>
      <c r="I88" s="734"/>
      <c r="J88" s="333"/>
    </row>
    <row r="89" spans="1:10" customFormat="1" ht="15">
      <c r="A89" s="761" t="s">
        <v>183</v>
      </c>
      <c r="B89" s="761"/>
      <c r="C89" s="761"/>
      <c r="D89" s="761"/>
      <c r="E89" s="761"/>
      <c r="F89" s="761"/>
      <c r="G89" s="761"/>
      <c r="H89" s="761"/>
      <c r="I89" s="761"/>
      <c r="J89" s="761"/>
    </row>
    <row r="90" spans="1:10" customFormat="1" ht="15"/>
    <row r="91" spans="1:10" customFormat="1" ht="15"/>
    <row r="92" spans="1:10" customFormat="1" ht="15"/>
    <row r="93" spans="1:10" customFormat="1" ht="15"/>
    <row r="94" spans="1:10" customFormat="1" ht="15"/>
    <row r="95" spans="1:10" customFormat="1" ht="15"/>
    <row r="96" spans="1:10" customFormat="1" ht="15"/>
    <row r="97" customFormat="1" ht="15"/>
    <row r="98" customFormat="1" ht="15"/>
    <row r="99" customFormat="1" ht="15"/>
    <row r="100" customFormat="1" ht="15"/>
    <row r="101" customFormat="1" ht="80.25" customHeight="1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  <row r="116" customFormat="1" ht="15"/>
    <row r="117" customFormat="1" ht="15"/>
    <row r="118" customFormat="1" ht="15"/>
    <row r="119" customFormat="1" ht="15"/>
    <row r="120" customFormat="1" ht="15"/>
    <row r="121" customFormat="1" ht="15"/>
    <row r="122" customFormat="1" ht="15"/>
    <row r="123" customFormat="1" ht="15"/>
    <row r="124" customFormat="1" ht="15"/>
    <row r="125" customFormat="1" ht="15"/>
    <row r="126" customFormat="1" ht="15"/>
    <row r="127" customFormat="1" ht="15"/>
    <row r="128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  <row r="139" customFormat="1" ht="15"/>
    <row r="140" customFormat="1" ht="15"/>
    <row r="141" customFormat="1" ht="15"/>
    <row r="142" customFormat="1" ht="15"/>
    <row r="143" customFormat="1" ht="15"/>
    <row r="144" customFormat="1" ht="15"/>
    <row r="145" customFormat="1" ht="15"/>
    <row r="146" customFormat="1" ht="15"/>
    <row r="147" customFormat="1" ht="15"/>
    <row r="148" customFormat="1" ht="15"/>
    <row r="149" customFormat="1" ht="15"/>
    <row r="150" customFormat="1" ht="15"/>
    <row r="151" customFormat="1" ht="15"/>
    <row r="152" customFormat="1" ht="15"/>
    <row r="153" customFormat="1" ht="15"/>
    <row r="154" customFormat="1" ht="15"/>
    <row r="155" customFormat="1" ht="15"/>
    <row r="156" customFormat="1" ht="15"/>
    <row r="157" customFormat="1" ht="15"/>
    <row r="158" customFormat="1" ht="15"/>
    <row r="159" customFormat="1" ht="15"/>
    <row r="160" customFormat="1" ht="15"/>
    <row r="161" customFormat="1" ht="15"/>
    <row r="162" customFormat="1" ht="15"/>
    <row r="163" customFormat="1" ht="15"/>
    <row r="164" customFormat="1" ht="15"/>
    <row r="165" customFormat="1" ht="15"/>
    <row r="166" customFormat="1" ht="15"/>
    <row r="167" customFormat="1" ht="15"/>
    <row r="168" customFormat="1" ht="15"/>
    <row r="169" customFormat="1" ht="15"/>
    <row r="170" customFormat="1" ht="15"/>
    <row r="171" customFormat="1" ht="15"/>
    <row r="172" customFormat="1" ht="15"/>
    <row r="173" customFormat="1" ht="15"/>
    <row r="174" customFormat="1" ht="15"/>
    <row r="175" customFormat="1" ht="15"/>
    <row r="176" customFormat="1" ht="15"/>
    <row r="177" customFormat="1" ht="15"/>
    <row r="178" customFormat="1" ht="15"/>
    <row r="179" customFormat="1" ht="15"/>
    <row r="180" customFormat="1" ht="15"/>
    <row r="181" customFormat="1" ht="15"/>
    <row r="182" customFormat="1" ht="15"/>
    <row r="183" customFormat="1" ht="15"/>
    <row r="184" customFormat="1" ht="15"/>
    <row r="185" customFormat="1" ht="15"/>
    <row r="186" customFormat="1" ht="15"/>
    <row r="187" customFormat="1" ht="15"/>
    <row r="188" customFormat="1" ht="15"/>
    <row r="189" customFormat="1" ht="15"/>
    <row r="190" customFormat="1" ht="15"/>
    <row r="191" customFormat="1" ht="15"/>
    <row r="192" customFormat="1" ht="15"/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customFormat="1" ht="15"/>
    <row r="226" customFormat="1" ht="15"/>
    <row r="227" customFormat="1" ht="15"/>
    <row r="228" customFormat="1" ht="15"/>
    <row r="229" customFormat="1" ht="15"/>
    <row r="230" customFormat="1" ht="15"/>
    <row r="231" customFormat="1" ht="15"/>
    <row r="232" customFormat="1" ht="15"/>
    <row r="233" customFormat="1" ht="15"/>
    <row r="234" customFormat="1" ht="15"/>
    <row r="235" customFormat="1" ht="15"/>
    <row r="236" customFormat="1" ht="15"/>
    <row r="237" customFormat="1" ht="15"/>
    <row r="238" customFormat="1" ht="15"/>
    <row r="239" customFormat="1" ht="15"/>
    <row r="240" customFormat="1" ht="15"/>
    <row r="241" customFormat="1" ht="15"/>
    <row r="242" customFormat="1" ht="15"/>
    <row r="243" customFormat="1" ht="15"/>
    <row r="244" customFormat="1" ht="15"/>
    <row r="245" customFormat="1" ht="15"/>
    <row r="246" customFormat="1" ht="15"/>
    <row r="247" customFormat="1" ht="15"/>
    <row r="248" customFormat="1" ht="15"/>
    <row r="249" customFormat="1" ht="15"/>
    <row r="250" customFormat="1" ht="15"/>
    <row r="251" customFormat="1" ht="15"/>
    <row r="252" customFormat="1" ht="15"/>
    <row r="253" customFormat="1" ht="15"/>
    <row r="254" customFormat="1" ht="15"/>
    <row r="255" customFormat="1" ht="15"/>
    <row r="256" customFormat="1" ht="15"/>
    <row r="257" customFormat="1" ht="15"/>
    <row r="258" customFormat="1" ht="15"/>
    <row r="259" customFormat="1" ht="15"/>
    <row r="260" customFormat="1" ht="15"/>
    <row r="261" customFormat="1" ht="15"/>
    <row r="262" customFormat="1" ht="15"/>
    <row r="263" customFormat="1" ht="15"/>
    <row r="264" customFormat="1" ht="15"/>
    <row r="265" customFormat="1" ht="15"/>
    <row r="266" customFormat="1" ht="15"/>
    <row r="267" customFormat="1" ht="15"/>
    <row r="268" customFormat="1" ht="15"/>
    <row r="269" customFormat="1" ht="15"/>
    <row r="270" customFormat="1" ht="15"/>
    <row r="271" customFormat="1" ht="15"/>
    <row r="272" customFormat="1" ht="15"/>
    <row r="273" customFormat="1" ht="15"/>
    <row r="274" customFormat="1" ht="15"/>
    <row r="275" customFormat="1" ht="15"/>
    <row r="276" customFormat="1" ht="15"/>
    <row r="277" customFormat="1" ht="15"/>
    <row r="278" customFormat="1" ht="15"/>
    <row r="279" customFormat="1" ht="15"/>
    <row r="280" customFormat="1" ht="15"/>
    <row r="281" customFormat="1" ht="15"/>
    <row r="282" customFormat="1" ht="15"/>
    <row r="283" customFormat="1" ht="15"/>
    <row r="284" customFormat="1" ht="15"/>
    <row r="285" customFormat="1" ht="15"/>
    <row r="286" customFormat="1" ht="15"/>
    <row r="287" customFormat="1" ht="15"/>
    <row r="288" customFormat="1" ht="15"/>
    <row r="289" spans="10:11" customFormat="1" ht="15"/>
    <row r="290" spans="10:11" customFormat="1" ht="15"/>
    <row r="291" spans="10:11" customFormat="1" ht="15"/>
    <row r="292" spans="10:11">
      <c r="J292" s="89"/>
      <c r="K292" s="89"/>
    </row>
    <row r="293" spans="10:11">
      <c r="J293" s="89"/>
      <c r="K293" s="89"/>
    </row>
    <row r="294" spans="10:11">
      <c r="J294" s="89"/>
      <c r="K294" s="89"/>
    </row>
    <row r="295" spans="10:11">
      <c r="J295" s="89"/>
      <c r="K295" s="89"/>
    </row>
    <row r="296" spans="10:11">
      <c r="J296" s="89"/>
      <c r="K296" s="89"/>
    </row>
    <row r="297" spans="10:11">
      <c r="J297" s="89"/>
      <c r="K297" s="89"/>
    </row>
    <row r="298" spans="10:11">
      <c r="J298" s="89"/>
      <c r="K298" s="89"/>
    </row>
    <row r="299" spans="10:11">
      <c r="J299" s="89"/>
      <c r="K299" s="89"/>
    </row>
    <row r="300" spans="10:11">
      <c r="J300" s="89"/>
      <c r="K300" s="89"/>
    </row>
    <row r="301" spans="10:11">
      <c r="J301" s="89"/>
      <c r="K301" s="89"/>
    </row>
    <row r="302" spans="10:11">
      <c r="J302" s="89"/>
      <c r="K302" s="89"/>
    </row>
    <row r="303" spans="10:11">
      <c r="J303" s="89"/>
      <c r="K303" s="89"/>
    </row>
    <row r="304" spans="10:11">
      <c r="J304" s="89"/>
      <c r="K304" s="89"/>
    </row>
    <row r="305" spans="10:11">
      <c r="J305" s="89"/>
      <c r="K305" s="89"/>
    </row>
    <row r="306" spans="10:11">
      <c r="J306" s="89"/>
      <c r="K306" s="89"/>
    </row>
    <row r="307" spans="10:11">
      <c r="J307" s="89"/>
      <c r="K307" s="89"/>
    </row>
    <row r="308" spans="10:11">
      <c r="J308" s="89"/>
      <c r="K308" s="89"/>
    </row>
    <row r="309" spans="10:11">
      <c r="J309" s="89"/>
      <c r="K309" s="89"/>
    </row>
    <row r="310" spans="10:11">
      <c r="J310" s="89"/>
      <c r="K310" s="89"/>
    </row>
    <row r="311" spans="10:11">
      <c r="J311" s="89"/>
      <c r="K311" s="89"/>
    </row>
    <row r="312" spans="10:11">
      <c r="J312" s="89"/>
      <c r="K312" s="89"/>
    </row>
    <row r="313" spans="10:11">
      <c r="J313" s="89"/>
      <c r="K313" s="89"/>
    </row>
    <row r="314" spans="10:11">
      <c r="J314" s="89"/>
      <c r="K314" s="89"/>
    </row>
    <row r="315" spans="10:11">
      <c r="J315" s="89"/>
      <c r="K315" s="89"/>
    </row>
    <row r="316" spans="10:11">
      <c r="J316" s="89"/>
      <c r="K316" s="89"/>
    </row>
    <row r="317" spans="10:11">
      <c r="J317" s="89"/>
      <c r="K317" s="89"/>
    </row>
    <row r="318" spans="10:11">
      <c r="J318" s="89"/>
      <c r="K318" s="89"/>
    </row>
    <row r="319" spans="10:11">
      <c r="J319" s="89"/>
      <c r="K319" s="89"/>
    </row>
    <row r="320" spans="10:11">
      <c r="J320" s="89"/>
      <c r="K320" s="89"/>
    </row>
    <row r="321" spans="10:11">
      <c r="J321" s="89"/>
      <c r="K321" s="89"/>
    </row>
    <row r="322" spans="10:11">
      <c r="J322" s="89"/>
      <c r="K322" s="89"/>
    </row>
    <row r="323" spans="10:11">
      <c r="J323" s="89"/>
      <c r="K323" s="89"/>
    </row>
    <row r="324" spans="10:11">
      <c r="J324" s="89"/>
      <c r="K324" s="89"/>
    </row>
    <row r="325" spans="10:11">
      <c r="J325" s="89"/>
      <c r="K325" s="89"/>
    </row>
    <row r="326" spans="10:11">
      <c r="J326" s="89"/>
      <c r="K326" s="89"/>
    </row>
    <row r="327" spans="10:11">
      <c r="J327" s="89"/>
      <c r="K327" s="89"/>
    </row>
    <row r="328" spans="10:11">
      <c r="J328" s="89"/>
      <c r="K328" s="89"/>
    </row>
    <row r="329" spans="10:11">
      <c r="J329" s="89"/>
      <c r="K329" s="89"/>
    </row>
    <row r="330" spans="10:11">
      <c r="J330" s="89"/>
      <c r="K330" s="89"/>
    </row>
    <row r="331" spans="10:11">
      <c r="J331" s="89"/>
      <c r="K331" s="89"/>
    </row>
    <row r="332" spans="10:11">
      <c r="J332" s="89"/>
      <c r="K332" s="89"/>
    </row>
    <row r="333" spans="10:11">
      <c r="J333" s="89"/>
      <c r="K333" s="89"/>
    </row>
    <row r="334" spans="10:11">
      <c r="J334" s="89"/>
      <c r="K334" s="89"/>
    </row>
    <row r="335" spans="10:11">
      <c r="J335" s="89"/>
      <c r="K335" s="89"/>
    </row>
    <row r="336" spans="10:11">
      <c r="J336" s="89"/>
      <c r="K336" s="89"/>
    </row>
    <row r="337" spans="10:11">
      <c r="J337" s="89"/>
      <c r="K337" s="89"/>
    </row>
    <row r="338" spans="10:11">
      <c r="J338" s="89"/>
      <c r="K338" s="89"/>
    </row>
    <row r="339" spans="10:11">
      <c r="J339" s="89"/>
      <c r="K339" s="89"/>
    </row>
    <row r="340" spans="10:11">
      <c r="J340" s="89"/>
      <c r="K340" s="89"/>
    </row>
    <row r="341" spans="10:11">
      <c r="J341" s="89"/>
      <c r="K341" s="89"/>
    </row>
    <row r="342" spans="10:11">
      <c r="J342" s="89"/>
      <c r="K342" s="89"/>
    </row>
    <row r="343" spans="10:11">
      <c r="J343" s="89"/>
      <c r="K343" s="89"/>
    </row>
    <row r="344" spans="10:11">
      <c r="J344" s="89"/>
      <c r="K344" s="89"/>
    </row>
    <row r="345" spans="10:11">
      <c r="J345" s="89"/>
      <c r="K345" s="89"/>
    </row>
    <row r="346" spans="10:11">
      <c r="J346" s="89"/>
      <c r="K346" s="89"/>
    </row>
    <row r="347" spans="10:11">
      <c r="J347" s="89"/>
      <c r="K347" s="89"/>
    </row>
    <row r="348" spans="10:11">
      <c r="J348" s="89"/>
      <c r="K348" s="89"/>
    </row>
    <row r="349" spans="10:11">
      <c r="J349" s="89"/>
      <c r="K349" s="89"/>
    </row>
    <row r="350" spans="10:11">
      <c r="J350" s="89"/>
      <c r="K350" s="89"/>
    </row>
    <row r="351" spans="10:11">
      <c r="J351" s="89"/>
      <c r="K351" s="89"/>
    </row>
    <row r="352" spans="10:11">
      <c r="J352" s="89"/>
      <c r="K352" s="89"/>
    </row>
    <row r="353" spans="10:11">
      <c r="J353" s="89"/>
      <c r="K353" s="89"/>
    </row>
    <row r="354" spans="10:11">
      <c r="J354" s="89"/>
      <c r="K354" s="89"/>
    </row>
    <row r="355" spans="10:11">
      <c r="J355" s="89"/>
      <c r="K355" s="89"/>
    </row>
    <row r="356" spans="10:11">
      <c r="J356" s="89"/>
      <c r="K356" s="89"/>
    </row>
    <row r="357" spans="10:11">
      <c r="J357" s="89"/>
      <c r="K357" s="89"/>
    </row>
    <row r="358" spans="10:11">
      <c r="J358" s="89"/>
      <c r="K358" s="89"/>
    </row>
    <row r="359" spans="10:11">
      <c r="J359" s="89"/>
      <c r="K359" s="89"/>
    </row>
    <row r="360" spans="10:11">
      <c r="J360" s="89"/>
      <c r="K360" s="89"/>
    </row>
    <row r="361" spans="10:11">
      <c r="J361" s="89"/>
      <c r="K361" s="89"/>
    </row>
    <row r="362" spans="10:11">
      <c r="J362" s="89"/>
      <c r="K362" s="89"/>
    </row>
    <row r="363" spans="10:11">
      <c r="J363" s="89"/>
      <c r="K363" s="89"/>
    </row>
    <row r="364" spans="10:11">
      <c r="J364" s="89"/>
      <c r="K364" s="89"/>
    </row>
    <row r="365" spans="10:11">
      <c r="J365" s="89"/>
      <c r="K365" s="89"/>
    </row>
    <row r="366" spans="10:11">
      <c r="J366" s="89"/>
      <c r="K366" s="89"/>
    </row>
    <row r="367" spans="10:11">
      <c r="J367" s="89"/>
      <c r="K367" s="89"/>
    </row>
    <row r="368" spans="10:11">
      <c r="J368" s="89"/>
      <c r="K368" s="89"/>
    </row>
    <row r="369" spans="10:11">
      <c r="J369" s="89"/>
      <c r="K369" s="89"/>
    </row>
    <row r="370" spans="10:11">
      <c r="J370" s="89"/>
      <c r="K370" s="89"/>
    </row>
    <row r="371" spans="10:11">
      <c r="J371" s="89"/>
      <c r="K371" s="89"/>
    </row>
    <row r="372" spans="10:11">
      <c r="J372" s="89"/>
      <c r="K372" s="89"/>
    </row>
    <row r="373" spans="10:11">
      <c r="J373" s="89"/>
      <c r="K373" s="89"/>
    </row>
    <row r="374" spans="10:11">
      <c r="J374" s="89"/>
      <c r="K374" s="89"/>
    </row>
    <row r="375" spans="10:11">
      <c r="J375" s="89"/>
      <c r="K375" s="89"/>
    </row>
    <row r="376" spans="10:11">
      <c r="J376" s="89"/>
      <c r="K376" s="89"/>
    </row>
    <row r="377" spans="10:11">
      <c r="J377" s="89"/>
      <c r="K377" s="89"/>
    </row>
    <row r="378" spans="10:11">
      <c r="J378" s="89"/>
      <c r="K378" s="89"/>
    </row>
    <row r="379" spans="10:11">
      <c r="J379" s="89"/>
      <c r="K379" s="89"/>
    </row>
    <row r="380" spans="10:11">
      <c r="J380" s="89"/>
      <c r="K380" s="89"/>
    </row>
    <row r="381" spans="10:11">
      <c r="J381" s="89"/>
      <c r="K381" s="89"/>
    </row>
    <row r="382" spans="10:11">
      <c r="J382" s="89"/>
      <c r="K382" s="89"/>
    </row>
    <row r="383" spans="10:11">
      <c r="J383" s="89"/>
      <c r="K383" s="89"/>
    </row>
    <row r="384" spans="10:11">
      <c r="J384" s="89"/>
      <c r="K384" s="89"/>
    </row>
    <row r="385" spans="10:11">
      <c r="J385" s="89"/>
      <c r="K385" s="89"/>
    </row>
    <row r="386" spans="10:11">
      <c r="J386" s="89"/>
      <c r="K386" s="89"/>
    </row>
    <row r="387" spans="10:11">
      <c r="J387" s="89"/>
      <c r="K387" s="89"/>
    </row>
    <row r="388" spans="10:11">
      <c r="J388" s="89"/>
      <c r="K388" s="89"/>
    </row>
    <row r="389" spans="10:11">
      <c r="J389" s="89"/>
      <c r="K389" s="89"/>
    </row>
    <row r="390" spans="10:11">
      <c r="J390" s="89"/>
      <c r="K390" s="89"/>
    </row>
    <row r="391" spans="10:11">
      <c r="J391" s="89"/>
      <c r="K391" s="89"/>
    </row>
    <row r="392" spans="10:11">
      <c r="J392" s="89"/>
      <c r="K392" s="89"/>
    </row>
    <row r="393" spans="10:11">
      <c r="J393" s="89"/>
      <c r="K393" s="89"/>
    </row>
    <row r="394" spans="10:11">
      <c r="J394" s="89"/>
      <c r="K394" s="89"/>
    </row>
    <row r="395" spans="10:11">
      <c r="J395" s="89"/>
      <c r="K395" s="89"/>
    </row>
    <row r="396" spans="10:11">
      <c r="J396" s="89"/>
      <c r="K396" s="89"/>
    </row>
    <row r="397" spans="10:11">
      <c r="J397" s="89"/>
      <c r="K397" s="89"/>
    </row>
    <row r="398" spans="10:11">
      <c r="J398" s="89"/>
      <c r="K398" s="89"/>
    </row>
    <row r="399" spans="10:11">
      <c r="J399" s="89"/>
      <c r="K399" s="89"/>
    </row>
    <row r="400" spans="10:11">
      <c r="J400" s="89"/>
      <c r="K400" s="89"/>
    </row>
    <row r="401" spans="10:11">
      <c r="J401" s="89"/>
      <c r="K401" s="89"/>
    </row>
    <row r="402" spans="10:11">
      <c r="J402" s="89"/>
      <c r="K402" s="89"/>
    </row>
    <row r="403" spans="10:11">
      <c r="J403" s="89"/>
      <c r="K403" s="89"/>
    </row>
    <row r="404" spans="10:11">
      <c r="J404" s="89"/>
      <c r="K404" s="89"/>
    </row>
    <row r="405" spans="10:11">
      <c r="J405" s="89"/>
      <c r="K405" s="89"/>
    </row>
    <row r="406" spans="10:11">
      <c r="J406" s="89"/>
      <c r="K406" s="89"/>
    </row>
    <row r="407" spans="10:11">
      <c r="J407" s="89"/>
      <c r="K407" s="89"/>
    </row>
    <row r="408" spans="10:11">
      <c r="J408" s="89"/>
      <c r="K408" s="89"/>
    </row>
    <row r="409" spans="10:11">
      <c r="J409" s="89"/>
      <c r="K409" s="89"/>
    </row>
    <row r="410" spans="10:11">
      <c r="J410" s="89"/>
      <c r="K410" s="89"/>
    </row>
    <row r="411" spans="10:11">
      <c r="J411" s="89"/>
      <c r="K411" s="89"/>
    </row>
    <row r="412" spans="10:11">
      <c r="J412" s="89"/>
      <c r="K412" s="89"/>
    </row>
    <row r="413" spans="10:11">
      <c r="J413" s="89"/>
      <c r="K413" s="89"/>
    </row>
    <row r="414" spans="10:11">
      <c r="J414" s="89"/>
      <c r="K414" s="89"/>
    </row>
    <row r="415" spans="10:11">
      <c r="J415" s="89"/>
      <c r="K415" s="89"/>
    </row>
    <row r="416" spans="10:11">
      <c r="J416" s="89"/>
      <c r="K416" s="89"/>
    </row>
    <row r="417" spans="10:11">
      <c r="J417" s="89"/>
      <c r="K417" s="89"/>
    </row>
    <row r="418" spans="10:11">
      <c r="J418" s="89"/>
      <c r="K418" s="89"/>
    </row>
    <row r="419" spans="10:11">
      <c r="J419" s="89"/>
      <c r="K419" s="89"/>
    </row>
    <row r="420" spans="10:11">
      <c r="J420" s="89"/>
      <c r="K420" s="89"/>
    </row>
    <row r="421" spans="10:11">
      <c r="J421" s="89"/>
      <c r="K421" s="89"/>
    </row>
    <row r="422" spans="10:11">
      <c r="J422" s="89"/>
      <c r="K422" s="89"/>
    </row>
    <row r="423" spans="10:11">
      <c r="J423" s="89"/>
      <c r="K423" s="89"/>
    </row>
    <row r="424" spans="10:11">
      <c r="J424" s="89"/>
      <c r="K424" s="89"/>
    </row>
    <row r="425" spans="10:11">
      <c r="J425" s="89"/>
      <c r="K425" s="89"/>
    </row>
    <row r="426" spans="10:11">
      <c r="J426" s="89"/>
      <c r="K426" s="89"/>
    </row>
    <row r="427" spans="10:11">
      <c r="J427" s="89"/>
      <c r="K427" s="89"/>
    </row>
    <row r="428" spans="10:11">
      <c r="J428" s="89"/>
      <c r="K428" s="89"/>
    </row>
    <row r="429" spans="10:11">
      <c r="J429" s="89"/>
      <c r="K429" s="89"/>
    </row>
    <row r="430" spans="10:11">
      <c r="J430" s="89"/>
      <c r="K430" s="89"/>
    </row>
    <row r="431" spans="10:11">
      <c r="J431" s="89"/>
      <c r="K431" s="89"/>
    </row>
    <row r="432" spans="10:11">
      <c r="J432" s="89"/>
      <c r="K432" s="89"/>
    </row>
    <row r="433" spans="10:11">
      <c r="J433" s="89"/>
      <c r="K433" s="89"/>
    </row>
    <row r="434" spans="10:11">
      <c r="J434" s="89"/>
      <c r="K434" s="89"/>
    </row>
    <row r="435" spans="10:11">
      <c r="J435" s="89"/>
      <c r="K435" s="89"/>
    </row>
    <row r="436" spans="10:11">
      <c r="J436" s="89"/>
      <c r="K436" s="89"/>
    </row>
    <row r="437" spans="10:11">
      <c r="J437" s="89"/>
      <c r="K437" s="89"/>
    </row>
    <row r="438" spans="10:11">
      <c r="J438" s="89"/>
      <c r="K438" s="89"/>
    </row>
    <row r="439" spans="10:11">
      <c r="J439" s="89"/>
      <c r="K439" s="89"/>
    </row>
    <row r="440" spans="10:11">
      <c r="J440" s="89"/>
      <c r="K440" s="89"/>
    </row>
    <row r="441" spans="10:11">
      <c r="J441" s="89"/>
      <c r="K441" s="89"/>
    </row>
    <row r="442" spans="10:11">
      <c r="J442" s="89"/>
      <c r="K442" s="89"/>
    </row>
    <row r="443" spans="10:11">
      <c r="J443" s="89"/>
      <c r="K443" s="89"/>
    </row>
    <row r="444" spans="10:11">
      <c r="J444" s="89"/>
      <c r="K444" s="89"/>
    </row>
    <row r="445" spans="10:11">
      <c r="J445" s="89"/>
      <c r="K445" s="89"/>
    </row>
    <row r="446" spans="10:11">
      <c r="J446" s="89"/>
      <c r="K446" s="89"/>
    </row>
    <row r="447" spans="10:11">
      <c r="J447" s="89"/>
      <c r="K447" s="89"/>
    </row>
    <row r="448" spans="10:11">
      <c r="J448" s="89"/>
      <c r="K448" s="89"/>
    </row>
    <row r="449" spans="10:11">
      <c r="J449" s="89"/>
      <c r="K449" s="89"/>
    </row>
    <row r="450" spans="10:11">
      <c r="J450" s="89"/>
      <c r="K450" s="89"/>
    </row>
    <row r="451" spans="10:11">
      <c r="J451" s="89"/>
      <c r="K451" s="89"/>
    </row>
    <row r="452" spans="10:11">
      <c r="J452" s="89"/>
      <c r="K452" s="89"/>
    </row>
    <row r="453" spans="10:11">
      <c r="J453" s="89"/>
      <c r="K453" s="89"/>
    </row>
    <row r="454" spans="10:11">
      <c r="J454" s="89"/>
      <c r="K454" s="89"/>
    </row>
    <row r="455" spans="10:11">
      <c r="J455" s="89"/>
      <c r="K455" s="89"/>
    </row>
    <row r="456" spans="10:11">
      <c r="J456" s="89"/>
      <c r="K456" s="89"/>
    </row>
    <row r="457" spans="10:11">
      <c r="J457" s="89"/>
      <c r="K457" s="89"/>
    </row>
    <row r="458" spans="10:11">
      <c r="J458" s="89"/>
      <c r="K458" s="89"/>
    </row>
    <row r="459" spans="10:11">
      <c r="J459" s="89"/>
      <c r="K459" s="89"/>
    </row>
    <row r="460" spans="10:11">
      <c r="J460" s="89"/>
      <c r="K460" s="89"/>
    </row>
    <row r="461" spans="10:11">
      <c r="J461" s="89"/>
      <c r="K461" s="89"/>
    </row>
    <row r="462" spans="10:11">
      <c r="J462" s="89"/>
      <c r="K462" s="89"/>
    </row>
    <row r="463" spans="10:11">
      <c r="J463" s="89"/>
      <c r="K463" s="89"/>
    </row>
    <row r="464" spans="10:11">
      <c r="J464" s="89"/>
      <c r="K464" s="89"/>
    </row>
    <row r="465" spans="10:11">
      <c r="J465" s="89"/>
      <c r="K465" s="89"/>
    </row>
    <row r="466" spans="10:11">
      <c r="J466" s="89"/>
      <c r="K466" s="89"/>
    </row>
    <row r="467" spans="10:11">
      <c r="J467" s="89"/>
      <c r="K467" s="89"/>
    </row>
    <row r="468" spans="10:11">
      <c r="J468" s="89"/>
      <c r="K468" s="89"/>
    </row>
    <row r="469" spans="10:11">
      <c r="J469" s="89"/>
      <c r="K469" s="89"/>
    </row>
    <row r="470" spans="10:11">
      <c r="J470" s="89"/>
      <c r="K470" s="89"/>
    </row>
    <row r="471" spans="10:11">
      <c r="J471" s="89"/>
      <c r="K471" s="89"/>
    </row>
    <row r="472" spans="10:11">
      <c r="J472" s="89"/>
      <c r="K472" s="89"/>
    </row>
    <row r="473" spans="10:11">
      <c r="J473" s="89"/>
      <c r="K473" s="89"/>
    </row>
    <row r="474" spans="10:11">
      <c r="J474" s="89"/>
      <c r="K474" s="89"/>
    </row>
    <row r="475" spans="10:11">
      <c r="J475" s="89"/>
      <c r="K475" s="89"/>
    </row>
    <row r="476" spans="10:11">
      <c r="J476" s="89"/>
      <c r="K476" s="89"/>
    </row>
    <row r="477" spans="10:11">
      <c r="J477" s="89"/>
      <c r="K477" s="89"/>
    </row>
    <row r="478" spans="10:11">
      <c r="J478" s="89"/>
      <c r="K478" s="89"/>
    </row>
    <row r="479" spans="10:11">
      <c r="J479" s="89"/>
      <c r="K479" s="89"/>
    </row>
    <row r="480" spans="10:11">
      <c r="J480" s="89"/>
      <c r="K480" s="89"/>
    </row>
    <row r="481" spans="10:11">
      <c r="J481" s="89"/>
      <c r="K481" s="89"/>
    </row>
    <row r="482" spans="10:11">
      <c r="J482" s="89"/>
      <c r="K482" s="89"/>
    </row>
    <row r="483" spans="10:11">
      <c r="J483" s="89"/>
      <c r="K483" s="89"/>
    </row>
    <row r="484" spans="10:11">
      <c r="J484" s="89"/>
      <c r="K484" s="89"/>
    </row>
    <row r="485" spans="10:11">
      <c r="J485" s="89"/>
      <c r="K485" s="89"/>
    </row>
    <row r="486" spans="10:11">
      <c r="J486" s="89"/>
      <c r="K486" s="89"/>
    </row>
    <row r="487" spans="10:11">
      <c r="J487" s="89"/>
      <c r="K487" s="89"/>
    </row>
    <row r="488" spans="10:11">
      <c r="J488" s="89"/>
      <c r="K488" s="89"/>
    </row>
    <row r="489" spans="10:11">
      <c r="J489" s="89"/>
      <c r="K489" s="89"/>
    </row>
    <row r="490" spans="10:11">
      <c r="J490" s="89"/>
      <c r="K490" s="89"/>
    </row>
    <row r="491" spans="10:11">
      <c r="J491" s="89"/>
      <c r="K491" s="89"/>
    </row>
    <row r="492" spans="10:11">
      <c r="J492" s="89"/>
      <c r="K492" s="89"/>
    </row>
    <row r="493" spans="10:11">
      <c r="J493" s="89"/>
      <c r="K493" s="89"/>
    </row>
    <row r="494" spans="10:11">
      <c r="J494" s="89"/>
      <c r="K494" s="89"/>
    </row>
    <row r="495" spans="10:11">
      <c r="J495" s="89"/>
      <c r="K495" s="89"/>
    </row>
    <row r="496" spans="10:11">
      <c r="J496" s="89"/>
      <c r="K496" s="89"/>
    </row>
    <row r="497" spans="10:11">
      <c r="J497" s="89"/>
      <c r="K497" s="89"/>
    </row>
    <row r="498" spans="10:11">
      <c r="J498" s="89"/>
      <c r="K498" s="89"/>
    </row>
    <row r="499" spans="10:11">
      <c r="J499" s="89"/>
      <c r="K499" s="89"/>
    </row>
    <row r="500" spans="10:11">
      <c r="J500" s="89"/>
      <c r="K500" s="89"/>
    </row>
    <row r="501" spans="10:11">
      <c r="J501" s="89"/>
      <c r="K501" s="89"/>
    </row>
    <row r="502" spans="10:11">
      <c r="J502" s="89"/>
      <c r="K502" s="89"/>
    </row>
    <row r="503" spans="10:11">
      <c r="J503" s="89"/>
      <c r="K503" s="89"/>
    </row>
    <row r="504" spans="10:11">
      <c r="J504" s="89"/>
      <c r="K504" s="89"/>
    </row>
    <row r="505" spans="10:11">
      <c r="J505" s="89"/>
      <c r="K505" s="89"/>
    </row>
    <row r="506" spans="10:11">
      <c r="J506" s="89"/>
      <c r="K506" s="89"/>
    </row>
    <row r="507" spans="10:11">
      <c r="J507" s="89"/>
      <c r="K507" s="89"/>
    </row>
    <row r="508" spans="10:11">
      <c r="J508" s="89"/>
      <c r="K508" s="89"/>
    </row>
    <row r="509" spans="10:11">
      <c r="J509" s="89"/>
      <c r="K509" s="89"/>
    </row>
    <row r="510" spans="10:11">
      <c r="J510" s="89"/>
      <c r="K510" s="89"/>
    </row>
    <row r="511" spans="10:11">
      <c r="J511" s="89"/>
      <c r="K511" s="89"/>
    </row>
    <row r="512" spans="10:11">
      <c r="J512" s="89"/>
      <c r="K512" s="89"/>
    </row>
    <row r="513" spans="10:11">
      <c r="J513" s="89"/>
      <c r="K513" s="89"/>
    </row>
    <row r="514" spans="10:11">
      <c r="J514" s="89"/>
      <c r="K514" s="89"/>
    </row>
    <row r="515" spans="10:11">
      <c r="J515" s="89"/>
      <c r="K515" s="89"/>
    </row>
    <row r="516" spans="10:11">
      <c r="J516" s="89"/>
      <c r="K516" s="89"/>
    </row>
    <row r="517" spans="10:11">
      <c r="J517" s="89"/>
      <c r="K517" s="89"/>
    </row>
    <row r="518" spans="10:11">
      <c r="J518" s="89"/>
      <c r="K518" s="89"/>
    </row>
    <row r="519" spans="10:11">
      <c r="J519" s="89"/>
      <c r="K519" s="89"/>
    </row>
    <row r="520" spans="10:11">
      <c r="J520" s="89"/>
      <c r="K520" s="89"/>
    </row>
    <row r="521" spans="10:11">
      <c r="J521" s="89"/>
      <c r="K521" s="89"/>
    </row>
    <row r="522" spans="10:11">
      <c r="J522" s="89"/>
      <c r="K522" s="89"/>
    </row>
    <row r="523" spans="10:11">
      <c r="J523" s="89"/>
      <c r="K523" s="89"/>
    </row>
    <row r="524" spans="10:11">
      <c r="J524" s="89"/>
      <c r="K524" s="89"/>
    </row>
    <row r="525" spans="10:11">
      <c r="J525" s="89"/>
      <c r="K525" s="89"/>
    </row>
    <row r="526" spans="10:11">
      <c r="J526" s="89"/>
      <c r="K526" s="89"/>
    </row>
    <row r="527" spans="10:11">
      <c r="J527" s="89"/>
      <c r="K527" s="89"/>
    </row>
    <row r="528" spans="10:11">
      <c r="J528" s="89"/>
      <c r="K528" s="89"/>
    </row>
    <row r="529" spans="10:11">
      <c r="J529" s="89"/>
      <c r="K529" s="89"/>
    </row>
    <row r="530" spans="10:11">
      <c r="J530" s="89"/>
      <c r="K530" s="89"/>
    </row>
    <row r="531" spans="10:11">
      <c r="J531" s="89"/>
      <c r="K531" s="89"/>
    </row>
    <row r="532" spans="10:11">
      <c r="J532" s="89"/>
      <c r="K532" s="89"/>
    </row>
    <row r="533" spans="10:11">
      <c r="J533" s="89"/>
      <c r="K533" s="89"/>
    </row>
    <row r="534" spans="10:11">
      <c r="J534" s="89"/>
      <c r="K534" s="89"/>
    </row>
    <row r="535" spans="10:11">
      <c r="J535" s="89"/>
      <c r="K535" s="89"/>
    </row>
    <row r="536" spans="10:11">
      <c r="J536" s="89"/>
      <c r="K536" s="89"/>
    </row>
    <row r="537" spans="10:11">
      <c r="J537" s="89"/>
      <c r="K537" s="89"/>
    </row>
    <row r="538" spans="10:11">
      <c r="J538" s="89"/>
      <c r="K538" s="89"/>
    </row>
    <row r="539" spans="10:11">
      <c r="J539" s="89"/>
      <c r="K539" s="89"/>
    </row>
    <row r="540" spans="10:11">
      <c r="J540" s="89"/>
      <c r="K540" s="89"/>
    </row>
    <row r="541" spans="10:11">
      <c r="J541" s="89"/>
      <c r="K541" s="89"/>
    </row>
    <row r="542" spans="10:11">
      <c r="J542" s="89"/>
      <c r="K542" s="89"/>
    </row>
    <row r="543" spans="10:11">
      <c r="J543" s="89"/>
      <c r="K543" s="89"/>
    </row>
    <row r="544" spans="10:11">
      <c r="J544" s="89"/>
      <c r="K544" s="89"/>
    </row>
    <row r="545" spans="10:11">
      <c r="J545" s="89"/>
      <c r="K545" s="89"/>
    </row>
    <row r="546" spans="10:11">
      <c r="J546" s="89"/>
      <c r="K546" s="89"/>
    </row>
    <row r="547" spans="10:11">
      <c r="J547" s="89"/>
      <c r="K547" s="89"/>
    </row>
    <row r="548" spans="10:11">
      <c r="J548" s="89"/>
      <c r="K548" s="89"/>
    </row>
    <row r="549" spans="10:11">
      <c r="J549" s="89"/>
      <c r="K549" s="89"/>
    </row>
    <row r="550" spans="10:11">
      <c r="J550" s="89"/>
      <c r="K550" s="89"/>
    </row>
    <row r="551" spans="10:11">
      <c r="J551" s="89"/>
      <c r="K551" s="89"/>
    </row>
    <row r="552" spans="10:11">
      <c r="J552" s="89"/>
      <c r="K552" s="89"/>
    </row>
    <row r="553" spans="10:11">
      <c r="J553" s="89"/>
      <c r="K553" s="89"/>
    </row>
    <row r="554" spans="10:11">
      <c r="J554" s="89"/>
      <c r="K554" s="89"/>
    </row>
    <row r="555" spans="10:11">
      <c r="J555" s="89"/>
      <c r="K555" s="89"/>
    </row>
    <row r="556" spans="10:11">
      <c r="J556" s="89"/>
      <c r="K556" s="89"/>
    </row>
    <row r="557" spans="10:11">
      <c r="J557" s="89"/>
      <c r="K557" s="89"/>
    </row>
    <row r="558" spans="10:11">
      <c r="J558" s="89"/>
      <c r="K558" s="89"/>
    </row>
    <row r="559" spans="10:11">
      <c r="J559" s="89"/>
      <c r="K559" s="89"/>
    </row>
    <row r="560" spans="10:11">
      <c r="J560" s="89"/>
      <c r="K560" s="89"/>
    </row>
    <row r="561" spans="10:11">
      <c r="J561" s="89"/>
      <c r="K561" s="89"/>
    </row>
    <row r="562" spans="10:11">
      <c r="J562" s="89"/>
      <c r="K562" s="89"/>
    </row>
    <row r="563" spans="10:11">
      <c r="J563" s="89"/>
      <c r="K563" s="89"/>
    </row>
    <row r="564" spans="10:11">
      <c r="J564" s="89"/>
      <c r="K564" s="89"/>
    </row>
    <row r="565" spans="10:11">
      <c r="J565" s="89"/>
      <c r="K565" s="89"/>
    </row>
    <row r="566" spans="10:11">
      <c r="J566" s="89"/>
      <c r="K566" s="89"/>
    </row>
    <row r="567" spans="10:11">
      <c r="J567" s="89"/>
      <c r="K567" s="89"/>
    </row>
    <row r="568" spans="10:11">
      <c r="J568" s="89"/>
      <c r="K568" s="89"/>
    </row>
    <row r="569" spans="10:11">
      <c r="J569" s="89"/>
      <c r="K569" s="89"/>
    </row>
    <row r="570" spans="10:11">
      <c r="J570" s="89"/>
      <c r="K570" s="89"/>
    </row>
    <row r="571" spans="10:11">
      <c r="J571" s="89"/>
      <c r="K571" s="89"/>
    </row>
    <row r="572" spans="10:11">
      <c r="J572" s="89"/>
      <c r="K572" s="89"/>
    </row>
    <row r="573" spans="10:11">
      <c r="J573" s="89"/>
      <c r="K573" s="89"/>
    </row>
    <row r="574" spans="10:11">
      <c r="J574" s="89"/>
      <c r="K574" s="89"/>
    </row>
    <row r="575" spans="10:11">
      <c r="J575" s="89"/>
      <c r="K575" s="89"/>
    </row>
    <row r="576" spans="10:11">
      <c r="J576" s="89"/>
      <c r="K576" s="89"/>
    </row>
    <row r="577" spans="10:11">
      <c r="J577" s="89"/>
      <c r="K577" s="89"/>
    </row>
    <row r="578" spans="10:11">
      <c r="J578" s="89"/>
      <c r="K578" s="89"/>
    </row>
    <row r="579" spans="10:11">
      <c r="J579" s="89"/>
      <c r="K579" s="89"/>
    </row>
    <row r="580" spans="10:11">
      <c r="J580" s="89"/>
      <c r="K580" s="89"/>
    </row>
    <row r="581" spans="10:11">
      <c r="J581" s="89"/>
      <c r="K581" s="89"/>
    </row>
    <row r="582" spans="10:11">
      <c r="J582" s="89"/>
      <c r="K582" s="89"/>
    </row>
    <row r="583" spans="10:11">
      <c r="J583" s="89"/>
      <c r="K583" s="89"/>
    </row>
    <row r="584" spans="10:11">
      <c r="J584" s="89"/>
      <c r="K584" s="89"/>
    </row>
    <row r="585" spans="10:11">
      <c r="J585" s="89"/>
      <c r="K585" s="89"/>
    </row>
    <row r="586" spans="10:11">
      <c r="J586" s="89"/>
      <c r="K586" s="89"/>
    </row>
    <row r="587" spans="10:11">
      <c r="J587" s="89"/>
      <c r="K587" s="89"/>
    </row>
    <row r="588" spans="10:11">
      <c r="J588" s="89"/>
      <c r="K588" s="89"/>
    </row>
    <row r="589" spans="10:11">
      <c r="J589" s="89"/>
      <c r="K589" s="89"/>
    </row>
    <row r="590" spans="10:11">
      <c r="J590" s="89"/>
      <c r="K590" s="89"/>
    </row>
    <row r="591" spans="10:11">
      <c r="J591" s="89"/>
      <c r="K591" s="89"/>
    </row>
    <row r="592" spans="10:11">
      <c r="J592" s="89"/>
      <c r="K592" s="89"/>
    </row>
    <row r="593" spans="10:11">
      <c r="J593" s="89"/>
      <c r="K593" s="89"/>
    </row>
    <row r="594" spans="10:11">
      <c r="J594" s="89"/>
      <c r="K594" s="89"/>
    </row>
    <row r="595" spans="10:11">
      <c r="J595" s="89"/>
      <c r="K595" s="89"/>
    </row>
    <row r="596" spans="10:11">
      <c r="J596" s="89"/>
      <c r="K596" s="89"/>
    </row>
    <row r="597" spans="10:11">
      <c r="J597" s="89"/>
      <c r="K597" s="89"/>
    </row>
    <row r="598" spans="10:11">
      <c r="J598" s="89"/>
      <c r="K598" s="89"/>
    </row>
    <row r="599" spans="10:11">
      <c r="J599" s="89"/>
      <c r="K599" s="89"/>
    </row>
  </sheetData>
  <mergeCells count="13">
    <mergeCell ref="A72:J72"/>
    <mergeCell ref="A71:I71"/>
    <mergeCell ref="A78:I78"/>
    <mergeCell ref="A79:I79"/>
    <mergeCell ref="A80:I80"/>
    <mergeCell ref="A81:I81"/>
    <mergeCell ref="A89:J89"/>
    <mergeCell ref="A88:I88"/>
    <mergeCell ref="B2:I2"/>
    <mergeCell ref="B3:I3"/>
    <mergeCell ref="B4:I4"/>
    <mergeCell ref="B5:I5"/>
    <mergeCell ref="A1:A5"/>
  </mergeCells>
  <pageMargins left="0.70866141732283472" right="0.70866141732283472" top="0.74803149606299213" bottom="0.74803149606299213" header="0.31496062992125984" footer="0.31496062992125984"/>
  <pageSetup scale="87" fitToHeight="0" orientation="landscape" horizontalDpi="4294967295" verticalDpi="4294967295" r:id="rId1"/>
  <headerFooter>
    <oddHeader>&amp;L&amp;D&amp;C&amp;A&amp;R&amp;P/&amp;N</oddHeader>
    <oddFooter>&amp;C&amp;F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FFFF"/>
    <pageSetUpPr fitToPage="1"/>
  </sheetPr>
  <dimension ref="A1:R600"/>
  <sheetViews>
    <sheetView showGridLines="0" tabSelected="1" zoomScaleNormal="100" workbookViewId="0">
      <selection activeCell="I16" sqref="I16"/>
    </sheetView>
  </sheetViews>
  <sheetFormatPr baseColWidth="10" defaultRowHeight="13.5"/>
  <cols>
    <col min="1" max="1" width="72.140625" style="90" customWidth="1"/>
    <col min="2" max="2" width="15" style="90" customWidth="1"/>
    <col min="3" max="3" width="16.28515625" style="90" customWidth="1"/>
    <col min="4" max="4" width="14.140625" style="90" customWidth="1"/>
    <col min="5" max="5" width="13.140625" style="90" customWidth="1"/>
    <col min="6" max="6" width="16.42578125" style="90" customWidth="1"/>
    <col min="7" max="7" width="15.5703125" style="90" customWidth="1"/>
    <col min="8" max="8" width="8.28515625" style="90" bestFit="1" customWidth="1"/>
    <col min="9" max="9" width="18" style="90" bestFit="1" customWidth="1"/>
    <col min="10" max="10" width="6.5703125" style="90" customWidth="1"/>
    <col min="11" max="16384" width="11.42578125" style="90"/>
  </cols>
  <sheetData>
    <row r="1" spans="1:18" ht="48" customHeight="1">
      <c r="A1" s="771"/>
      <c r="B1" s="249"/>
      <c r="C1" s="249"/>
      <c r="D1" s="249"/>
      <c r="E1" s="249"/>
      <c r="F1" s="249"/>
      <c r="G1" s="249"/>
      <c r="H1" s="249"/>
      <c r="I1" s="249"/>
      <c r="J1" s="249"/>
      <c r="K1" s="89"/>
      <c r="L1" s="89"/>
      <c r="M1" s="89"/>
      <c r="N1" s="89"/>
      <c r="O1" s="89"/>
      <c r="P1" s="89"/>
      <c r="Q1" s="89"/>
      <c r="R1" s="89"/>
    </row>
    <row r="2" spans="1:18" ht="18" customHeight="1">
      <c r="A2" s="771"/>
      <c r="B2" s="741" t="s">
        <v>94</v>
      </c>
      <c r="C2" s="741"/>
      <c r="D2" s="741"/>
      <c r="E2" s="741"/>
      <c r="F2" s="741"/>
      <c r="G2" s="741"/>
      <c r="H2" s="741"/>
      <c r="I2" s="741"/>
      <c r="J2" s="741"/>
      <c r="K2" s="89"/>
      <c r="L2" s="89"/>
    </row>
    <row r="3" spans="1:18" ht="18.75" customHeight="1">
      <c r="A3" s="771"/>
      <c r="B3" s="747" t="s">
        <v>186</v>
      </c>
      <c r="C3" s="747"/>
      <c r="D3" s="747"/>
      <c r="E3" s="747"/>
      <c r="F3" s="747"/>
      <c r="G3" s="747"/>
      <c r="H3" s="747"/>
      <c r="I3" s="747"/>
      <c r="J3" s="747"/>
      <c r="K3" s="89"/>
      <c r="L3" s="89"/>
    </row>
    <row r="4" spans="1:18" ht="18" customHeight="1">
      <c r="A4" s="771"/>
      <c r="B4" s="747" t="s">
        <v>190</v>
      </c>
      <c r="C4" s="747"/>
      <c r="D4" s="747"/>
      <c r="E4" s="747"/>
      <c r="F4" s="747"/>
      <c r="G4" s="747"/>
      <c r="H4" s="747"/>
      <c r="I4" s="747"/>
      <c r="J4" s="747"/>
      <c r="K4" s="89"/>
      <c r="L4" s="89"/>
    </row>
    <row r="5" spans="1:18" ht="57.75" customHeight="1">
      <c r="A5" s="772"/>
      <c r="B5" s="770" t="s">
        <v>1</v>
      </c>
      <c r="C5" s="770"/>
      <c r="D5" s="770"/>
      <c r="E5" s="770"/>
      <c r="F5" s="770"/>
      <c r="G5" s="770"/>
      <c r="H5" s="770"/>
      <c r="I5" s="770"/>
      <c r="J5" s="770"/>
      <c r="K5" s="89"/>
      <c r="L5" s="89"/>
    </row>
    <row r="6" spans="1:18" ht="31.5" customHeight="1">
      <c r="A6" s="166" t="s">
        <v>187</v>
      </c>
      <c r="B6" s="201" t="s">
        <v>69</v>
      </c>
      <c r="C6" s="156" t="s">
        <v>92</v>
      </c>
      <c r="D6" s="201" t="s">
        <v>70</v>
      </c>
      <c r="E6" s="201" t="s">
        <v>5</v>
      </c>
      <c r="F6" s="201" t="s">
        <v>6</v>
      </c>
      <c r="G6" s="487" t="s">
        <v>93</v>
      </c>
      <c r="H6" s="201" t="s">
        <v>7</v>
      </c>
      <c r="I6" s="488" t="s">
        <v>8</v>
      </c>
      <c r="J6" s="201" t="s">
        <v>9</v>
      </c>
      <c r="K6" s="89"/>
      <c r="L6" s="89"/>
    </row>
    <row r="7" spans="1:18">
      <c r="A7" s="442" t="s">
        <v>2</v>
      </c>
      <c r="B7" s="443">
        <v>4550935.1069999998</v>
      </c>
      <c r="C7" s="443">
        <v>300850.7237379998</v>
      </c>
      <c r="D7" s="443">
        <v>4851785.8307380006</v>
      </c>
      <c r="E7" s="443">
        <v>0</v>
      </c>
      <c r="F7" s="443">
        <v>4851785.8307380006</v>
      </c>
      <c r="G7" s="444">
        <v>4756838.8482559994</v>
      </c>
      <c r="H7" s="445">
        <v>98.043050831294437</v>
      </c>
      <c r="I7" s="446">
        <v>3997108.3495626301</v>
      </c>
      <c r="J7" s="445">
        <v>82.384270225601313</v>
      </c>
      <c r="K7" s="89"/>
      <c r="L7" s="89"/>
    </row>
    <row r="8" spans="1:18" s="91" customFormat="1">
      <c r="A8" s="427" t="s">
        <v>223</v>
      </c>
      <c r="B8" s="418">
        <v>4550935.1069999998</v>
      </c>
      <c r="C8" s="419">
        <v>-2108039.4138810001</v>
      </c>
      <c r="D8" s="418">
        <v>2442895.6931190002</v>
      </c>
      <c r="E8" s="419">
        <v>0</v>
      </c>
      <c r="F8" s="418">
        <v>2442895.6931190002</v>
      </c>
      <c r="G8" s="419">
        <v>2439077.5840059998</v>
      </c>
      <c r="H8" s="431">
        <v>99.843705602177167</v>
      </c>
      <c r="I8" s="419">
        <v>2333579.4289626298</v>
      </c>
      <c r="J8" s="431">
        <v>95.525135826949722</v>
      </c>
      <c r="K8" s="89"/>
      <c r="L8" s="89"/>
    </row>
    <row r="9" spans="1:18">
      <c r="A9" s="421" t="s">
        <v>275</v>
      </c>
      <c r="B9" s="220">
        <v>3706642.142</v>
      </c>
      <c r="C9" s="221">
        <v>-1601219.9894010001</v>
      </c>
      <c r="D9" s="220">
        <v>2105422.1525989999</v>
      </c>
      <c r="E9" s="221">
        <v>0</v>
      </c>
      <c r="F9" s="220">
        <v>2105422.1525989999</v>
      </c>
      <c r="G9" s="221">
        <v>2103159.2178859999</v>
      </c>
      <c r="H9" s="256">
        <v>99.892518718385929</v>
      </c>
      <c r="I9" s="221">
        <v>2028836.7805000001</v>
      </c>
      <c r="J9" s="256">
        <v>96.362469540635331</v>
      </c>
      <c r="K9" s="89"/>
      <c r="L9" s="89"/>
    </row>
    <row r="10" spans="1:18">
      <c r="A10" s="421" t="s">
        <v>276</v>
      </c>
      <c r="B10" s="220">
        <v>411692.685</v>
      </c>
      <c r="C10" s="221">
        <v>-301239.81787700002</v>
      </c>
      <c r="D10" s="220">
        <v>110452.867123</v>
      </c>
      <c r="E10" s="221">
        <v>0</v>
      </c>
      <c r="F10" s="220">
        <v>110452.867123</v>
      </c>
      <c r="G10" s="221">
        <v>110134.207912</v>
      </c>
      <c r="H10" s="256">
        <v>99.7114975651604</v>
      </c>
      <c r="I10" s="221">
        <v>91567.879614999998</v>
      </c>
      <c r="J10" s="256">
        <v>82.902220648586933</v>
      </c>
      <c r="K10" s="89"/>
      <c r="L10" s="89"/>
    </row>
    <row r="11" spans="1:18">
      <c r="A11" s="423" t="s">
        <v>226</v>
      </c>
      <c r="B11" s="220">
        <v>432600.28</v>
      </c>
      <c r="C11" s="221">
        <v>-205579.60660299999</v>
      </c>
      <c r="D11" s="220">
        <v>227020.67339700001</v>
      </c>
      <c r="E11" s="221">
        <v>0</v>
      </c>
      <c r="F11" s="220">
        <v>227020.67339700001</v>
      </c>
      <c r="G11" s="221">
        <v>225784.15820800001</v>
      </c>
      <c r="H11" s="256">
        <v>99.455329256804006</v>
      </c>
      <c r="I11" s="221">
        <v>213174.76884763001</v>
      </c>
      <c r="J11" s="256">
        <v>93.901038023459165</v>
      </c>
      <c r="K11" s="89"/>
      <c r="L11" s="89"/>
    </row>
    <row r="12" spans="1:18">
      <c r="A12" s="428" t="s">
        <v>267</v>
      </c>
      <c r="B12" s="380">
        <v>0</v>
      </c>
      <c r="C12" s="429">
        <v>2408890.1376189999</v>
      </c>
      <c r="D12" s="380">
        <v>2408890.1376189999</v>
      </c>
      <c r="E12" s="429">
        <v>0</v>
      </c>
      <c r="F12" s="380">
        <v>2408890.1376189999</v>
      </c>
      <c r="G12" s="429">
        <v>2317761.26425</v>
      </c>
      <c r="H12" s="432">
        <v>96.216976775077271</v>
      </c>
      <c r="I12" s="429">
        <v>1663528.9206000001</v>
      </c>
      <c r="J12" s="432">
        <v>69.057899097227775</v>
      </c>
      <c r="K12" s="89"/>
      <c r="L12" s="89"/>
    </row>
    <row r="13" spans="1:18">
      <c r="A13" s="423" t="s">
        <v>268</v>
      </c>
      <c r="B13" s="220">
        <v>0</v>
      </c>
      <c r="C13" s="221">
        <v>1581971.7338409999</v>
      </c>
      <c r="D13" s="220">
        <v>1581971.7338409999</v>
      </c>
      <c r="E13" s="221">
        <v>0</v>
      </c>
      <c r="F13" s="220">
        <v>1581971.7338409999</v>
      </c>
      <c r="G13" s="221">
        <v>1564968.8557889999</v>
      </c>
      <c r="H13" s="256">
        <v>98.92520974374699</v>
      </c>
      <c r="I13" s="221">
        <v>1361652.221717</v>
      </c>
      <c r="J13" s="256">
        <v>86.073106907601442</v>
      </c>
      <c r="K13" s="89"/>
      <c r="L13" s="89"/>
    </row>
    <row r="14" spans="1:18">
      <c r="A14" s="423" t="s">
        <v>269</v>
      </c>
      <c r="B14" s="220">
        <v>0</v>
      </c>
      <c r="C14" s="221">
        <v>323488.88627999998</v>
      </c>
      <c r="D14" s="220">
        <v>323488.88627999998</v>
      </c>
      <c r="E14" s="221">
        <v>0</v>
      </c>
      <c r="F14" s="220">
        <v>323488.88627999998</v>
      </c>
      <c r="G14" s="221">
        <v>314663.37671699998</v>
      </c>
      <c r="H14" s="256">
        <v>97.271773486721585</v>
      </c>
      <c r="I14" s="221">
        <v>146548.93304599999</v>
      </c>
      <c r="J14" s="256">
        <v>45.302617574055596</v>
      </c>
      <c r="K14" s="89"/>
      <c r="L14" s="89"/>
    </row>
    <row r="15" spans="1:18">
      <c r="A15" s="423" t="s">
        <v>270</v>
      </c>
      <c r="B15" s="220">
        <v>0</v>
      </c>
      <c r="C15" s="221">
        <v>223472.624859</v>
      </c>
      <c r="D15" s="220">
        <v>223472.624859</v>
      </c>
      <c r="E15" s="221">
        <v>0</v>
      </c>
      <c r="F15" s="220">
        <v>223472.624859</v>
      </c>
      <c r="G15" s="221">
        <v>213614.033261</v>
      </c>
      <c r="H15" s="256">
        <v>95.588456705057155</v>
      </c>
      <c r="I15" s="221">
        <v>65339.108258</v>
      </c>
      <c r="J15" s="256">
        <v>29.238081532011222</v>
      </c>
      <c r="K15" s="89"/>
      <c r="L15" s="89"/>
    </row>
    <row r="16" spans="1:18">
      <c r="A16" s="423" t="s">
        <v>271</v>
      </c>
      <c r="B16" s="220">
        <v>0</v>
      </c>
      <c r="C16" s="221">
        <v>10210.201440000001</v>
      </c>
      <c r="D16" s="220">
        <v>10210.201440000001</v>
      </c>
      <c r="E16" s="221">
        <v>0</v>
      </c>
      <c r="F16" s="220">
        <v>10210.201440000001</v>
      </c>
      <c r="G16" s="221">
        <v>10145.284092</v>
      </c>
      <c r="H16" s="256">
        <v>99.364191310215716</v>
      </c>
      <c r="I16" s="221">
        <v>6458.5564690000001</v>
      </c>
      <c r="J16" s="256">
        <v>63.255916222158291</v>
      </c>
      <c r="K16" s="89"/>
      <c r="L16" s="89"/>
    </row>
    <row r="17" spans="1:12">
      <c r="A17" s="423" t="s">
        <v>272</v>
      </c>
      <c r="B17" s="220">
        <v>0</v>
      </c>
      <c r="C17" s="221">
        <v>14176.184369000001</v>
      </c>
      <c r="D17" s="220">
        <v>14176.184369000001</v>
      </c>
      <c r="E17" s="221">
        <v>0</v>
      </c>
      <c r="F17" s="220">
        <v>14176.184369000001</v>
      </c>
      <c r="G17" s="221">
        <v>13030.74685</v>
      </c>
      <c r="H17" s="256">
        <v>91.919987147565578</v>
      </c>
      <c r="I17" s="221">
        <v>8855.2018349999998</v>
      </c>
      <c r="J17" s="256">
        <v>62.465340492920326</v>
      </c>
      <c r="K17" s="89"/>
      <c r="L17" s="89"/>
    </row>
    <row r="18" spans="1:12">
      <c r="A18" s="423" t="s">
        <v>273</v>
      </c>
      <c r="B18" s="220">
        <v>0</v>
      </c>
      <c r="C18" s="221">
        <v>54059.890625</v>
      </c>
      <c r="D18" s="220">
        <v>54059.890625</v>
      </c>
      <c r="E18" s="221">
        <v>0</v>
      </c>
      <c r="F18" s="220">
        <v>54059.890625</v>
      </c>
      <c r="G18" s="221">
        <v>32708.423682000001</v>
      </c>
      <c r="H18" s="256">
        <v>60.504050792278129</v>
      </c>
      <c r="I18" s="221">
        <v>11545.269074</v>
      </c>
      <c r="J18" s="256">
        <v>21.356441791728098</v>
      </c>
      <c r="K18" s="89"/>
      <c r="L18" s="89"/>
    </row>
    <row r="19" spans="1:12">
      <c r="A19" s="423" t="s">
        <v>274</v>
      </c>
      <c r="B19" s="220">
        <v>0</v>
      </c>
      <c r="C19" s="221">
        <v>201510.616205</v>
      </c>
      <c r="D19" s="220">
        <v>201510.616205</v>
      </c>
      <c r="E19" s="221">
        <v>0</v>
      </c>
      <c r="F19" s="220">
        <v>201510.616205</v>
      </c>
      <c r="G19" s="221">
        <v>168630.543859</v>
      </c>
      <c r="H19" s="256">
        <v>83.68320589494374</v>
      </c>
      <c r="I19" s="221">
        <v>63129.630201</v>
      </c>
      <c r="J19" s="256">
        <v>31.32819073749306</v>
      </c>
      <c r="K19" s="89"/>
      <c r="L19" s="89"/>
    </row>
    <row r="20" spans="1:12">
      <c r="A20" s="442" t="s">
        <v>13</v>
      </c>
      <c r="B20" s="443">
        <v>4178624.253</v>
      </c>
      <c r="C20" s="443">
        <v>-324661.74983099988</v>
      </c>
      <c r="D20" s="443">
        <v>3853962.5031690001</v>
      </c>
      <c r="E20" s="443">
        <v>0</v>
      </c>
      <c r="F20" s="443">
        <v>3853962.5031690001</v>
      </c>
      <c r="G20" s="444">
        <v>3198489.605</v>
      </c>
      <c r="H20" s="445">
        <v>82.992234677166053</v>
      </c>
      <c r="I20" s="446">
        <v>2315714.2043460002</v>
      </c>
      <c r="J20" s="445">
        <v>60.086578487513997</v>
      </c>
      <c r="K20" s="89"/>
      <c r="L20" s="89"/>
    </row>
    <row r="21" spans="1:12" s="91" customFormat="1">
      <c r="A21" s="427" t="s">
        <v>223</v>
      </c>
      <c r="B21" s="418">
        <v>4178624.253</v>
      </c>
      <c r="C21" s="419">
        <v>-3032502.3550439999</v>
      </c>
      <c r="D21" s="418">
        <v>1146121.8979559999</v>
      </c>
      <c r="E21" s="419">
        <v>0</v>
      </c>
      <c r="F21" s="418">
        <v>1146121.8979559999</v>
      </c>
      <c r="G21" s="419">
        <v>1143036.189791</v>
      </c>
      <c r="H21" s="431">
        <v>99.730769635367494</v>
      </c>
      <c r="I21" s="419">
        <v>1073610.1731799999</v>
      </c>
      <c r="J21" s="431">
        <v>93.673297325064837</v>
      </c>
      <c r="K21" s="89"/>
      <c r="L21" s="89"/>
    </row>
    <row r="22" spans="1:12">
      <c r="A22" s="423" t="s">
        <v>275</v>
      </c>
      <c r="B22" s="220">
        <v>2502301.804</v>
      </c>
      <c r="C22" s="221">
        <v>-1623649.864628</v>
      </c>
      <c r="D22" s="220">
        <v>878651.93937200005</v>
      </c>
      <c r="E22" s="221">
        <v>0</v>
      </c>
      <c r="F22" s="220">
        <v>878651.93937200005</v>
      </c>
      <c r="G22" s="221">
        <v>877254.38967100007</v>
      </c>
      <c r="H22" s="256">
        <v>99.840943877959361</v>
      </c>
      <c r="I22" s="221">
        <v>850660.00675100007</v>
      </c>
      <c r="J22" s="256">
        <v>96.814218307990458</v>
      </c>
      <c r="K22" s="89"/>
      <c r="L22" s="89"/>
    </row>
    <row r="23" spans="1:12">
      <c r="A23" s="423" t="s">
        <v>276</v>
      </c>
      <c r="B23" s="220">
        <v>1295557.175</v>
      </c>
      <c r="C23" s="221">
        <v>-1112399.2582320001</v>
      </c>
      <c r="D23" s="220">
        <v>183157.916768</v>
      </c>
      <c r="E23" s="221">
        <v>0</v>
      </c>
      <c r="F23" s="220">
        <v>183157.916768</v>
      </c>
      <c r="G23" s="221">
        <v>182262.995047</v>
      </c>
      <c r="H23" s="256">
        <v>99.511393372019214</v>
      </c>
      <c r="I23" s="221">
        <v>142091.24592700001</v>
      </c>
      <c r="J23" s="256">
        <v>77.578544479178717</v>
      </c>
      <c r="K23" s="89"/>
      <c r="L23" s="89"/>
    </row>
    <row r="24" spans="1:12">
      <c r="A24" s="423" t="s">
        <v>226</v>
      </c>
      <c r="B24" s="220">
        <v>380765.27399999998</v>
      </c>
      <c r="C24" s="221">
        <v>-296453.23218399996</v>
      </c>
      <c r="D24" s="220">
        <v>84312.041815999997</v>
      </c>
      <c r="E24" s="221">
        <v>0</v>
      </c>
      <c r="F24" s="220">
        <v>84312.041815999997</v>
      </c>
      <c r="G24" s="221">
        <v>83518.805072999996</v>
      </c>
      <c r="H24" s="256">
        <v>99.059165540396791</v>
      </c>
      <c r="I24" s="221">
        <v>80858.920502000008</v>
      </c>
      <c r="J24" s="256">
        <v>95.904355724730323</v>
      </c>
      <c r="K24" s="89"/>
      <c r="L24" s="89"/>
    </row>
    <row r="25" spans="1:12">
      <c r="A25" s="428" t="s">
        <v>267</v>
      </c>
      <c r="B25" s="380">
        <v>0</v>
      </c>
      <c r="C25" s="429">
        <v>2707840.605213</v>
      </c>
      <c r="D25" s="380">
        <v>2707840.605213</v>
      </c>
      <c r="E25" s="429">
        <v>0</v>
      </c>
      <c r="F25" s="380">
        <v>2707840.605213</v>
      </c>
      <c r="G25" s="429">
        <v>2055453.415209</v>
      </c>
      <c r="H25" s="432">
        <v>75.907474437451867</v>
      </c>
      <c r="I25" s="429">
        <v>1242104.0311660001</v>
      </c>
      <c r="J25" s="432">
        <v>45.870647953751906</v>
      </c>
      <c r="K25" s="89"/>
      <c r="L25" s="89"/>
    </row>
    <row r="26" spans="1:12">
      <c r="A26" s="423" t="s">
        <v>268</v>
      </c>
      <c r="B26" s="220">
        <v>0</v>
      </c>
      <c r="C26" s="221">
        <v>1488974.8733409999</v>
      </c>
      <c r="D26" s="220">
        <v>1488974.8733409999</v>
      </c>
      <c r="E26" s="221">
        <v>0</v>
      </c>
      <c r="F26" s="220">
        <v>1488974.8733409999</v>
      </c>
      <c r="G26" s="221">
        <v>1250030.8954629998</v>
      </c>
      <c r="H26" s="256">
        <v>83.952450631900092</v>
      </c>
      <c r="I26" s="221">
        <v>1005947.3436080001</v>
      </c>
      <c r="J26" s="256">
        <v>67.559725930823106</v>
      </c>
      <c r="K26" s="89"/>
      <c r="L26" s="89"/>
    </row>
    <row r="27" spans="1:12">
      <c r="A27" s="423" t="s">
        <v>269</v>
      </c>
      <c r="B27" s="220">
        <v>0</v>
      </c>
      <c r="C27" s="221">
        <v>961696.85227499995</v>
      </c>
      <c r="D27" s="220">
        <v>961696.85227499995</v>
      </c>
      <c r="E27" s="221">
        <v>0</v>
      </c>
      <c r="F27" s="220">
        <v>961696.85227499995</v>
      </c>
      <c r="G27" s="221">
        <v>604873.13822600001</v>
      </c>
      <c r="H27" s="256">
        <v>62.896445672574039</v>
      </c>
      <c r="I27" s="221">
        <v>133001.73827</v>
      </c>
      <c r="J27" s="256">
        <v>13.829902630477548</v>
      </c>
      <c r="K27" s="89"/>
      <c r="L27" s="89"/>
    </row>
    <row r="28" spans="1:12">
      <c r="A28" s="423" t="s">
        <v>270</v>
      </c>
      <c r="B28" s="220">
        <v>0</v>
      </c>
      <c r="C28" s="221">
        <v>52086.395165000002</v>
      </c>
      <c r="D28" s="220">
        <v>52086.395165000002</v>
      </c>
      <c r="E28" s="221">
        <v>0</v>
      </c>
      <c r="F28" s="220">
        <v>52086.395165000002</v>
      </c>
      <c r="G28" s="221">
        <v>42270.321843999998</v>
      </c>
      <c r="H28" s="256">
        <v>81.154247112121098</v>
      </c>
      <c r="I28" s="221">
        <v>31718.345020000001</v>
      </c>
      <c r="J28" s="256">
        <v>60.895642556030595</v>
      </c>
      <c r="K28" s="89"/>
      <c r="L28" s="89"/>
    </row>
    <row r="29" spans="1:12">
      <c r="A29" s="423" t="s">
        <v>271</v>
      </c>
      <c r="B29" s="220">
        <v>0</v>
      </c>
      <c r="C29" s="221">
        <v>0</v>
      </c>
      <c r="D29" s="220">
        <v>0</v>
      </c>
      <c r="E29" s="221">
        <v>0</v>
      </c>
      <c r="F29" s="220">
        <v>0</v>
      </c>
      <c r="G29" s="221">
        <v>0</v>
      </c>
      <c r="H29" s="256">
        <v>0</v>
      </c>
      <c r="I29" s="221">
        <v>0</v>
      </c>
      <c r="J29" s="256">
        <v>0</v>
      </c>
      <c r="K29" s="89"/>
      <c r="L29" s="89"/>
    </row>
    <row r="30" spans="1:12">
      <c r="A30" s="423" t="s">
        <v>272</v>
      </c>
      <c r="B30" s="220">
        <v>0</v>
      </c>
      <c r="C30" s="221">
        <v>22124.343856</v>
      </c>
      <c r="D30" s="220">
        <v>22124.343856</v>
      </c>
      <c r="E30" s="221">
        <v>0</v>
      </c>
      <c r="F30" s="220">
        <v>22124.343856</v>
      </c>
      <c r="G30" s="221">
        <v>21505.247737999998</v>
      </c>
      <c r="H30" s="256">
        <v>97.201742469609528</v>
      </c>
      <c r="I30" s="221">
        <v>8229.1199230000002</v>
      </c>
      <c r="J30" s="256">
        <v>37.194865423176424</v>
      </c>
      <c r="K30" s="89"/>
      <c r="L30" s="89"/>
    </row>
    <row r="31" spans="1:12">
      <c r="A31" s="423" t="s">
        <v>273</v>
      </c>
      <c r="B31" s="220">
        <v>0</v>
      </c>
      <c r="C31" s="221">
        <v>13596.101930000001</v>
      </c>
      <c r="D31" s="220">
        <v>13596.101930000001</v>
      </c>
      <c r="E31" s="221">
        <v>0</v>
      </c>
      <c r="F31" s="220">
        <v>13596.101930000001</v>
      </c>
      <c r="G31" s="221">
        <v>13244.820731</v>
      </c>
      <c r="H31" s="256">
        <v>97.416309462752011</v>
      </c>
      <c r="I31" s="221">
        <v>6790.0766359999998</v>
      </c>
      <c r="J31" s="256">
        <v>49.941348417060588</v>
      </c>
      <c r="K31" s="89"/>
      <c r="L31" s="89"/>
    </row>
    <row r="32" spans="1:12">
      <c r="A32" s="423" t="s">
        <v>274</v>
      </c>
      <c r="B32" s="220">
        <v>0</v>
      </c>
      <c r="C32" s="221">
        <v>169362.038646</v>
      </c>
      <c r="D32" s="220">
        <v>169362.038646</v>
      </c>
      <c r="E32" s="221">
        <v>0</v>
      </c>
      <c r="F32" s="220">
        <v>169362.038646</v>
      </c>
      <c r="G32" s="221">
        <v>123528.991207</v>
      </c>
      <c r="H32" s="256">
        <v>72.937827269072926</v>
      </c>
      <c r="I32" s="221">
        <v>56417.407708999999</v>
      </c>
      <c r="J32" s="256">
        <v>33.311719769105693</v>
      </c>
      <c r="K32" s="89"/>
      <c r="L32" s="89"/>
    </row>
    <row r="33" spans="1:12">
      <c r="A33" s="442" t="s">
        <v>14</v>
      </c>
      <c r="B33" s="443">
        <v>42949.14</v>
      </c>
      <c r="C33" s="443">
        <v>32667.026121000003</v>
      </c>
      <c r="D33" s="443">
        <v>75616.166121000002</v>
      </c>
      <c r="E33" s="443">
        <v>0</v>
      </c>
      <c r="F33" s="443">
        <v>75616.166121000002</v>
      </c>
      <c r="G33" s="444">
        <v>53053.716583999994</v>
      </c>
      <c r="H33" s="445">
        <v>70.161870543798969</v>
      </c>
      <c r="I33" s="446">
        <v>23822.276997000001</v>
      </c>
      <c r="J33" s="445">
        <v>31.504211624376598</v>
      </c>
      <c r="K33" s="89"/>
      <c r="L33" s="89"/>
    </row>
    <row r="34" spans="1:12" s="91" customFormat="1">
      <c r="A34" s="427" t="s">
        <v>223</v>
      </c>
      <c r="B34" s="418">
        <v>42949.14</v>
      </c>
      <c r="C34" s="419">
        <v>-20617.509434</v>
      </c>
      <c r="D34" s="418">
        <v>22331.630566</v>
      </c>
      <c r="E34" s="419">
        <v>0</v>
      </c>
      <c r="F34" s="418">
        <v>22331.630566</v>
      </c>
      <c r="G34" s="419">
        <v>22274.869721499999</v>
      </c>
      <c r="H34" s="431">
        <v>99.745827585978347</v>
      </c>
      <c r="I34" s="419">
        <v>19366.746181999999</v>
      </c>
      <c r="J34" s="431">
        <v>86.723386027556586</v>
      </c>
      <c r="K34" s="89"/>
      <c r="L34" s="89"/>
    </row>
    <row r="35" spans="1:12">
      <c r="A35" s="423" t="s">
        <v>275</v>
      </c>
      <c r="B35" s="220">
        <v>39881.326000000001</v>
      </c>
      <c r="C35" s="221">
        <v>-18512.192499000001</v>
      </c>
      <c r="D35" s="220">
        <v>21369.133501</v>
      </c>
      <c r="E35" s="221">
        <v>0</v>
      </c>
      <c r="F35" s="220">
        <v>21369.133501</v>
      </c>
      <c r="G35" s="221">
        <v>21312.3726565</v>
      </c>
      <c r="H35" s="256">
        <v>99.734379288250764</v>
      </c>
      <c r="I35" s="221">
        <v>18571.431747999999</v>
      </c>
      <c r="J35" s="256">
        <v>86.907743578516744</v>
      </c>
      <c r="K35" s="89"/>
      <c r="L35" s="89"/>
    </row>
    <row r="36" spans="1:12">
      <c r="A36" s="423" t="s">
        <v>276</v>
      </c>
      <c r="B36" s="220">
        <v>0</v>
      </c>
      <c r="C36" s="221">
        <v>0</v>
      </c>
      <c r="D36" s="220">
        <v>0</v>
      </c>
      <c r="E36" s="221">
        <v>0</v>
      </c>
      <c r="F36" s="220">
        <v>0</v>
      </c>
      <c r="G36" s="221">
        <v>0</v>
      </c>
      <c r="H36" s="256">
        <v>0</v>
      </c>
      <c r="I36" s="221">
        <v>0</v>
      </c>
      <c r="J36" s="256">
        <v>0</v>
      </c>
      <c r="K36" s="89"/>
      <c r="L36" s="89"/>
    </row>
    <row r="37" spans="1:12">
      <c r="A37" s="423" t="s">
        <v>226</v>
      </c>
      <c r="B37" s="220">
        <v>3067.8139999999999</v>
      </c>
      <c r="C37" s="221">
        <v>-2105.3169349999998</v>
      </c>
      <c r="D37" s="220">
        <v>962.49706500000002</v>
      </c>
      <c r="E37" s="221">
        <v>0</v>
      </c>
      <c r="F37" s="220">
        <v>962.49706500000002</v>
      </c>
      <c r="G37" s="221">
        <v>962.49706500000002</v>
      </c>
      <c r="H37" s="256">
        <v>100</v>
      </c>
      <c r="I37" s="221">
        <v>795.31443400000001</v>
      </c>
      <c r="J37" s="256">
        <v>82.63032303376427</v>
      </c>
      <c r="K37" s="89"/>
      <c r="L37" s="89"/>
    </row>
    <row r="38" spans="1:12">
      <c r="A38" s="428" t="s">
        <v>267</v>
      </c>
      <c r="B38" s="380">
        <v>0</v>
      </c>
      <c r="C38" s="429">
        <v>53284.535555000002</v>
      </c>
      <c r="D38" s="380">
        <v>53284.535555000002</v>
      </c>
      <c r="E38" s="429">
        <v>0</v>
      </c>
      <c r="F38" s="380">
        <v>53284.535555000002</v>
      </c>
      <c r="G38" s="429">
        <v>30778.846862499999</v>
      </c>
      <c r="H38" s="432">
        <v>57.763188778722196</v>
      </c>
      <c r="I38" s="429">
        <v>4455.5308150000001</v>
      </c>
      <c r="J38" s="432">
        <v>8.3617709502244342</v>
      </c>
      <c r="K38" s="89"/>
      <c r="L38" s="89"/>
    </row>
    <row r="39" spans="1:12">
      <c r="A39" s="423" t="s">
        <v>268</v>
      </c>
      <c r="B39" s="220">
        <v>0</v>
      </c>
      <c r="C39" s="221">
        <v>53134.535555000002</v>
      </c>
      <c r="D39" s="220">
        <v>53134.535555000002</v>
      </c>
      <c r="E39" s="221">
        <v>0</v>
      </c>
      <c r="F39" s="220">
        <v>53134.535555000002</v>
      </c>
      <c r="G39" s="221">
        <v>30641.846862499999</v>
      </c>
      <c r="H39" s="256">
        <v>57.668419498618498</v>
      </c>
      <c r="I39" s="221">
        <v>4414.4308149999997</v>
      </c>
      <c r="J39" s="256">
        <v>8.3080255974583341</v>
      </c>
      <c r="K39" s="89"/>
      <c r="L39" s="89"/>
    </row>
    <row r="40" spans="1:12">
      <c r="A40" s="423" t="s">
        <v>269</v>
      </c>
      <c r="B40" s="220">
        <v>0</v>
      </c>
      <c r="C40" s="221">
        <v>0</v>
      </c>
      <c r="D40" s="220">
        <v>0</v>
      </c>
      <c r="E40" s="221">
        <v>0</v>
      </c>
      <c r="F40" s="220">
        <v>0</v>
      </c>
      <c r="G40" s="221">
        <v>0</v>
      </c>
      <c r="H40" s="256">
        <v>0</v>
      </c>
      <c r="I40" s="221">
        <v>0</v>
      </c>
      <c r="J40" s="256">
        <v>0</v>
      </c>
      <c r="K40" s="89"/>
      <c r="L40" s="89"/>
    </row>
    <row r="41" spans="1:12">
      <c r="A41" s="423" t="s">
        <v>270</v>
      </c>
      <c r="B41" s="220">
        <v>0</v>
      </c>
      <c r="C41" s="221">
        <v>0</v>
      </c>
      <c r="D41" s="220">
        <v>0</v>
      </c>
      <c r="E41" s="221">
        <v>0</v>
      </c>
      <c r="F41" s="220">
        <v>0</v>
      </c>
      <c r="G41" s="221">
        <v>0</v>
      </c>
      <c r="H41" s="256">
        <v>0</v>
      </c>
      <c r="I41" s="221">
        <v>0</v>
      </c>
      <c r="J41" s="256">
        <v>0</v>
      </c>
      <c r="K41" s="89"/>
      <c r="L41" s="89"/>
    </row>
    <row r="42" spans="1:12">
      <c r="A42" s="423" t="s">
        <v>271</v>
      </c>
      <c r="B42" s="220">
        <v>0</v>
      </c>
      <c r="C42" s="221">
        <v>0</v>
      </c>
      <c r="D42" s="220">
        <v>0</v>
      </c>
      <c r="E42" s="221">
        <v>0</v>
      </c>
      <c r="F42" s="220">
        <v>0</v>
      </c>
      <c r="G42" s="221">
        <v>0</v>
      </c>
      <c r="H42" s="256">
        <v>0</v>
      </c>
      <c r="I42" s="221">
        <v>0</v>
      </c>
      <c r="J42" s="256">
        <v>0</v>
      </c>
      <c r="K42" s="89"/>
      <c r="L42" s="89"/>
    </row>
    <row r="43" spans="1:12">
      <c r="A43" s="423" t="s">
        <v>272</v>
      </c>
      <c r="B43" s="220">
        <v>0</v>
      </c>
      <c r="C43" s="221">
        <v>0</v>
      </c>
      <c r="D43" s="220">
        <v>0</v>
      </c>
      <c r="E43" s="221">
        <v>0</v>
      </c>
      <c r="F43" s="220">
        <v>0</v>
      </c>
      <c r="G43" s="221">
        <v>0</v>
      </c>
      <c r="H43" s="256">
        <v>0</v>
      </c>
      <c r="I43" s="221">
        <v>0</v>
      </c>
      <c r="J43" s="256">
        <v>0</v>
      </c>
      <c r="K43" s="89"/>
      <c r="L43" s="89"/>
    </row>
    <row r="44" spans="1:12">
      <c r="A44" s="423" t="s">
        <v>273</v>
      </c>
      <c r="B44" s="220">
        <v>0</v>
      </c>
      <c r="C44" s="221">
        <v>0</v>
      </c>
      <c r="D44" s="220">
        <v>0</v>
      </c>
      <c r="E44" s="221">
        <v>0</v>
      </c>
      <c r="F44" s="220">
        <v>0</v>
      </c>
      <c r="G44" s="221">
        <v>0</v>
      </c>
      <c r="H44" s="256">
        <v>0</v>
      </c>
      <c r="I44" s="221">
        <v>0</v>
      </c>
      <c r="J44" s="256">
        <v>0</v>
      </c>
      <c r="K44" s="89"/>
      <c r="L44" s="89"/>
    </row>
    <row r="45" spans="1:12">
      <c r="A45" s="423" t="s">
        <v>274</v>
      </c>
      <c r="B45" s="220">
        <v>0</v>
      </c>
      <c r="C45" s="221">
        <v>150</v>
      </c>
      <c r="D45" s="220">
        <v>150</v>
      </c>
      <c r="E45" s="221">
        <v>0</v>
      </c>
      <c r="F45" s="220">
        <v>150</v>
      </c>
      <c r="G45" s="221">
        <v>137</v>
      </c>
      <c r="H45" s="256">
        <v>91.333333333333329</v>
      </c>
      <c r="I45" s="221">
        <v>41.1</v>
      </c>
      <c r="J45" s="256">
        <v>27.400000000000002</v>
      </c>
      <c r="K45" s="89"/>
      <c r="L45" s="89"/>
    </row>
    <row r="46" spans="1:12">
      <c r="A46" s="442" t="s">
        <v>74</v>
      </c>
      <c r="B46" s="443">
        <v>8111</v>
      </c>
      <c r="C46" s="443">
        <v>0</v>
      </c>
      <c r="D46" s="443">
        <v>8111</v>
      </c>
      <c r="E46" s="443">
        <v>0</v>
      </c>
      <c r="F46" s="443">
        <v>8111</v>
      </c>
      <c r="G46" s="444">
        <v>8085.4170300000005</v>
      </c>
      <c r="H46" s="445">
        <v>99.684589199852056</v>
      </c>
      <c r="I46" s="446">
        <v>1456.9383459999999</v>
      </c>
      <c r="J46" s="445">
        <v>17.962499642460855</v>
      </c>
      <c r="K46" s="89"/>
      <c r="L46" s="89"/>
    </row>
    <row r="47" spans="1:12" s="91" customFormat="1">
      <c r="A47" s="427" t="s">
        <v>223</v>
      </c>
      <c r="B47" s="418">
        <v>8111</v>
      </c>
      <c r="C47" s="419">
        <v>-6998.8739830000004</v>
      </c>
      <c r="D47" s="418">
        <v>1112.126017</v>
      </c>
      <c r="E47" s="419">
        <v>0</v>
      </c>
      <c r="F47" s="418">
        <v>1112.126017</v>
      </c>
      <c r="G47" s="419">
        <v>1112.126017</v>
      </c>
      <c r="H47" s="431">
        <v>100</v>
      </c>
      <c r="I47" s="419">
        <v>624.83478500000001</v>
      </c>
      <c r="J47" s="431">
        <v>56.183811496966349</v>
      </c>
      <c r="K47" s="89"/>
      <c r="L47" s="89"/>
    </row>
    <row r="48" spans="1:12">
      <c r="A48" s="423" t="s">
        <v>275</v>
      </c>
      <c r="B48" s="220">
        <v>0</v>
      </c>
      <c r="C48" s="221">
        <v>0</v>
      </c>
      <c r="D48" s="220">
        <v>0</v>
      </c>
      <c r="E48" s="221">
        <v>0</v>
      </c>
      <c r="F48" s="220">
        <v>0</v>
      </c>
      <c r="G48" s="221">
        <v>0</v>
      </c>
      <c r="H48" s="256">
        <v>0</v>
      </c>
      <c r="I48" s="221">
        <v>0</v>
      </c>
      <c r="J48" s="256">
        <v>0</v>
      </c>
      <c r="K48" s="89"/>
      <c r="L48" s="89"/>
    </row>
    <row r="49" spans="1:12">
      <c r="A49" s="423" t="s">
        <v>276</v>
      </c>
      <c r="B49" s="220">
        <v>0</v>
      </c>
      <c r="C49" s="221">
        <v>0</v>
      </c>
      <c r="D49" s="220">
        <v>0</v>
      </c>
      <c r="E49" s="221">
        <v>0</v>
      </c>
      <c r="F49" s="220">
        <v>0</v>
      </c>
      <c r="G49" s="221">
        <v>0</v>
      </c>
      <c r="H49" s="256">
        <v>0</v>
      </c>
      <c r="I49" s="221">
        <v>0</v>
      </c>
      <c r="J49" s="256">
        <v>0</v>
      </c>
      <c r="K49" s="89"/>
      <c r="L49" s="89"/>
    </row>
    <row r="50" spans="1:12">
      <c r="A50" s="423" t="s">
        <v>226</v>
      </c>
      <c r="B50" s="220">
        <v>8111</v>
      </c>
      <c r="C50" s="221">
        <v>-6998.8739830000004</v>
      </c>
      <c r="D50" s="220">
        <v>1112.126017</v>
      </c>
      <c r="E50" s="221">
        <v>0</v>
      </c>
      <c r="F50" s="220">
        <v>1112.126017</v>
      </c>
      <c r="G50" s="221">
        <v>1112.126017</v>
      </c>
      <c r="H50" s="256">
        <v>100</v>
      </c>
      <c r="I50" s="221">
        <v>624.83478500000001</v>
      </c>
      <c r="J50" s="256">
        <v>56.183811496966349</v>
      </c>
      <c r="K50" s="89"/>
      <c r="L50" s="89"/>
    </row>
    <row r="51" spans="1:12">
      <c r="A51" s="428" t="s">
        <v>267</v>
      </c>
      <c r="B51" s="380">
        <v>0</v>
      </c>
      <c r="C51" s="429">
        <v>6998.8739830000004</v>
      </c>
      <c r="D51" s="380">
        <v>6998.8739830000004</v>
      </c>
      <c r="E51" s="429">
        <v>0</v>
      </c>
      <c r="F51" s="380">
        <v>6998.8739830000004</v>
      </c>
      <c r="G51" s="429">
        <v>6973.291013</v>
      </c>
      <c r="H51" s="432">
        <v>99.634470201033182</v>
      </c>
      <c r="I51" s="429">
        <v>832.10356100000001</v>
      </c>
      <c r="J51" s="432">
        <v>11.88910620510025</v>
      </c>
      <c r="K51" s="89"/>
      <c r="L51" s="89"/>
    </row>
    <row r="52" spans="1:12">
      <c r="A52" s="423" t="s">
        <v>268</v>
      </c>
      <c r="B52" s="220">
        <v>0</v>
      </c>
      <c r="C52" s="221">
        <v>0</v>
      </c>
      <c r="D52" s="220">
        <v>0</v>
      </c>
      <c r="E52" s="221">
        <v>0</v>
      </c>
      <c r="F52" s="220">
        <v>0</v>
      </c>
      <c r="G52" s="221">
        <v>0</v>
      </c>
      <c r="H52" s="256">
        <v>0</v>
      </c>
      <c r="I52" s="221">
        <v>0</v>
      </c>
      <c r="J52" s="256">
        <v>0</v>
      </c>
      <c r="K52" s="89"/>
      <c r="L52" s="89"/>
    </row>
    <row r="53" spans="1:12">
      <c r="A53" s="423" t="s">
        <v>269</v>
      </c>
      <c r="B53" s="220">
        <v>0</v>
      </c>
      <c r="C53" s="221">
        <v>0</v>
      </c>
      <c r="D53" s="220">
        <v>0</v>
      </c>
      <c r="E53" s="221">
        <v>0</v>
      </c>
      <c r="F53" s="220">
        <v>0</v>
      </c>
      <c r="G53" s="221">
        <v>0</v>
      </c>
      <c r="H53" s="256">
        <v>0</v>
      </c>
      <c r="I53" s="221">
        <v>0</v>
      </c>
      <c r="J53" s="256">
        <v>0</v>
      </c>
      <c r="K53" s="89"/>
      <c r="L53" s="89"/>
    </row>
    <row r="54" spans="1:12">
      <c r="A54" s="423" t="s">
        <v>270</v>
      </c>
      <c r="B54" s="220">
        <v>0</v>
      </c>
      <c r="C54" s="221">
        <v>0</v>
      </c>
      <c r="D54" s="220">
        <v>0</v>
      </c>
      <c r="E54" s="221">
        <v>0</v>
      </c>
      <c r="F54" s="220">
        <v>0</v>
      </c>
      <c r="G54" s="221">
        <v>0</v>
      </c>
      <c r="H54" s="256">
        <v>0</v>
      </c>
      <c r="I54" s="221">
        <v>0</v>
      </c>
      <c r="J54" s="256">
        <v>0</v>
      </c>
      <c r="K54" s="89"/>
      <c r="L54" s="89"/>
    </row>
    <row r="55" spans="1:12">
      <c r="A55" s="423" t="s">
        <v>271</v>
      </c>
      <c r="B55" s="220">
        <v>0</v>
      </c>
      <c r="C55" s="221">
        <v>0</v>
      </c>
      <c r="D55" s="220">
        <v>0</v>
      </c>
      <c r="E55" s="221">
        <v>0</v>
      </c>
      <c r="F55" s="220">
        <v>0</v>
      </c>
      <c r="G55" s="221">
        <v>0</v>
      </c>
      <c r="H55" s="256">
        <v>0</v>
      </c>
      <c r="I55" s="221">
        <v>0</v>
      </c>
      <c r="J55" s="256">
        <v>0</v>
      </c>
      <c r="K55" s="89"/>
      <c r="L55" s="89"/>
    </row>
    <row r="56" spans="1:12">
      <c r="A56" s="423" t="s">
        <v>272</v>
      </c>
      <c r="B56" s="220">
        <v>0</v>
      </c>
      <c r="C56" s="221">
        <v>0</v>
      </c>
      <c r="D56" s="220">
        <v>0</v>
      </c>
      <c r="E56" s="221">
        <v>0</v>
      </c>
      <c r="F56" s="220">
        <v>0</v>
      </c>
      <c r="G56" s="221">
        <v>0</v>
      </c>
      <c r="H56" s="256">
        <v>0</v>
      </c>
      <c r="I56" s="221">
        <v>0</v>
      </c>
      <c r="J56" s="256">
        <v>0</v>
      </c>
      <c r="K56" s="89"/>
      <c r="L56" s="89"/>
    </row>
    <row r="57" spans="1:12">
      <c r="A57" s="423" t="s">
        <v>273</v>
      </c>
      <c r="B57" s="220">
        <v>0</v>
      </c>
      <c r="C57" s="221">
        <v>0</v>
      </c>
      <c r="D57" s="220">
        <v>0</v>
      </c>
      <c r="E57" s="221">
        <v>0</v>
      </c>
      <c r="F57" s="220">
        <v>0</v>
      </c>
      <c r="G57" s="221">
        <v>0</v>
      </c>
      <c r="H57" s="256">
        <v>0</v>
      </c>
      <c r="I57" s="221">
        <v>0</v>
      </c>
      <c r="J57" s="256">
        <v>0</v>
      </c>
      <c r="K57" s="89"/>
      <c r="L57" s="89"/>
    </row>
    <row r="58" spans="1:12">
      <c r="A58" s="423" t="s">
        <v>274</v>
      </c>
      <c r="B58" s="220">
        <v>0</v>
      </c>
      <c r="C58" s="221">
        <v>6998.8739830000004</v>
      </c>
      <c r="D58" s="220">
        <v>6998.8739830000004</v>
      </c>
      <c r="E58" s="221">
        <v>0</v>
      </c>
      <c r="F58" s="220">
        <v>6998.8739830000004</v>
      </c>
      <c r="G58" s="221">
        <v>6973.291013</v>
      </c>
      <c r="H58" s="256">
        <v>99.634470201033182</v>
      </c>
      <c r="I58" s="221">
        <v>832.10356100000001</v>
      </c>
      <c r="J58" s="256">
        <v>11.88910620510025</v>
      </c>
      <c r="K58" s="89"/>
      <c r="L58" s="89"/>
    </row>
    <row r="59" spans="1:12" ht="23.25" customHeight="1">
      <c r="A59" s="489" t="s">
        <v>278</v>
      </c>
      <c r="B59" s="439">
        <v>8780619.5</v>
      </c>
      <c r="C59" s="440">
        <v>8856.0000279999222</v>
      </c>
      <c r="D59" s="439">
        <v>8789475.5000280011</v>
      </c>
      <c r="E59" s="440">
        <v>0</v>
      </c>
      <c r="F59" s="439">
        <v>8789475.5000280011</v>
      </c>
      <c r="G59" s="440">
        <v>8016467.5868699998</v>
      </c>
      <c r="H59" s="441">
        <v>91.205301008512535</v>
      </c>
      <c r="I59" s="440">
        <v>6338101.7692516306</v>
      </c>
      <c r="J59" s="441">
        <v>72.110124992457614</v>
      </c>
      <c r="K59" s="89"/>
      <c r="L59" s="89"/>
    </row>
    <row r="60" spans="1:12" s="91" customFormat="1">
      <c r="A60" s="434" t="s">
        <v>223</v>
      </c>
      <c r="B60" s="416">
        <v>8780619.5</v>
      </c>
      <c r="C60" s="417">
        <v>-5168158.152342</v>
      </c>
      <c r="D60" s="416">
        <v>3612461.3476580004</v>
      </c>
      <c r="E60" s="417">
        <v>0</v>
      </c>
      <c r="F60" s="416">
        <v>3612461.3476580004</v>
      </c>
      <c r="G60" s="417">
        <v>3605500.7695355001</v>
      </c>
      <c r="H60" s="433">
        <v>99.80731757512055</v>
      </c>
      <c r="I60" s="417">
        <v>3427181.1831096294</v>
      </c>
      <c r="J60" s="433">
        <v>94.871082436121</v>
      </c>
      <c r="K60" s="89"/>
      <c r="L60" s="89"/>
    </row>
    <row r="61" spans="1:12">
      <c r="A61" s="435" t="s">
        <v>267</v>
      </c>
      <c r="B61" s="436">
        <v>0</v>
      </c>
      <c r="C61" s="437">
        <v>5177014.1523700003</v>
      </c>
      <c r="D61" s="436">
        <v>5177014.1523700003</v>
      </c>
      <c r="E61" s="437">
        <v>0</v>
      </c>
      <c r="F61" s="436">
        <v>5177014.1523700003</v>
      </c>
      <c r="G61" s="437">
        <v>4410966.8173344992</v>
      </c>
      <c r="H61" s="438">
        <v>85.202912093937201</v>
      </c>
      <c r="I61" s="437">
        <v>2910920.5861420003</v>
      </c>
      <c r="J61" s="438">
        <v>56.227788846383618</v>
      </c>
      <c r="K61" s="89"/>
      <c r="L61" s="89"/>
    </row>
    <row r="62" spans="1:12">
      <c r="A62" s="424"/>
      <c r="B62" s="221"/>
      <c r="C62" s="221"/>
      <c r="D62" s="221"/>
      <c r="E62" s="221"/>
      <c r="F62" s="221"/>
      <c r="G62" s="221"/>
      <c r="H62" s="252"/>
      <c r="I62" s="221"/>
      <c r="J62" s="422"/>
      <c r="K62" s="89"/>
      <c r="L62" s="89"/>
    </row>
    <row r="63" spans="1:12">
      <c r="A63" s="442" t="s">
        <v>279</v>
      </c>
      <c r="B63" s="443">
        <v>3264274.0889730002</v>
      </c>
      <c r="C63" s="443">
        <v>-1675955.6585209998</v>
      </c>
      <c r="D63" s="443">
        <v>1588318.4304519999</v>
      </c>
      <c r="E63" s="443">
        <v>0</v>
      </c>
      <c r="F63" s="443">
        <v>1588318.4304519999</v>
      </c>
      <c r="G63" s="443">
        <v>1384102.3656919999</v>
      </c>
      <c r="H63" s="450">
        <v>87.142624498672802</v>
      </c>
      <c r="I63" s="443">
        <v>988161.86717500002</v>
      </c>
      <c r="J63" s="445">
        <v>62.21434242841287</v>
      </c>
      <c r="K63" s="89"/>
      <c r="L63" s="89"/>
    </row>
    <row r="64" spans="1:12" s="91" customFormat="1">
      <c r="A64" s="427" t="s">
        <v>223</v>
      </c>
      <c r="B64" s="418">
        <v>3264274.0889730002</v>
      </c>
      <c r="C64" s="419">
        <v>-2563344.706305</v>
      </c>
      <c r="D64" s="418">
        <v>700929.38266799995</v>
      </c>
      <c r="E64" s="419">
        <v>0</v>
      </c>
      <c r="F64" s="418">
        <v>700929.38266799995</v>
      </c>
      <c r="G64" s="418">
        <v>700554.73927599995</v>
      </c>
      <c r="H64" s="420">
        <v>99.946550479796699</v>
      </c>
      <c r="I64" s="418">
        <v>595286.21950200002</v>
      </c>
      <c r="J64" s="431">
        <v>84.928130311232991</v>
      </c>
      <c r="K64" s="89"/>
      <c r="L64" s="89"/>
    </row>
    <row r="65" spans="1:12">
      <c r="A65" s="423" t="s">
        <v>275</v>
      </c>
      <c r="B65" s="220">
        <v>150716.63</v>
      </c>
      <c r="C65" s="221">
        <v>-146902.85390799999</v>
      </c>
      <c r="D65" s="220">
        <v>3813.7760920000001</v>
      </c>
      <c r="E65" s="221">
        <v>0</v>
      </c>
      <c r="F65" s="220">
        <v>3813.7760920000001</v>
      </c>
      <c r="G65" s="220">
        <v>3708.7580630000002</v>
      </c>
      <c r="H65" s="252">
        <v>97.246350428901906</v>
      </c>
      <c r="I65" s="220">
        <v>2986.8600419999998</v>
      </c>
      <c r="J65" s="256">
        <v>78.317656043452899</v>
      </c>
      <c r="K65" s="89"/>
      <c r="L65" s="89"/>
    </row>
    <row r="66" spans="1:12">
      <c r="A66" s="423" t="s">
        <v>276</v>
      </c>
      <c r="B66" s="220">
        <v>3067904.8840000001</v>
      </c>
      <c r="C66" s="221">
        <v>-2374908.4271320002</v>
      </c>
      <c r="D66" s="220">
        <v>692996.45686799998</v>
      </c>
      <c r="E66" s="221">
        <v>0</v>
      </c>
      <c r="F66" s="220">
        <v>692996.45686799998</v>
      </c>
      <c r="G66" s="220">
        <v>692728.692668</v>
      </c>
      <c r="H66" s="252">
        <v>99.961361389752241</v>
      </c>
      <c r="I66" s="220">
        <v>588737.63107200002</v>
      </c>
      <c r="J66" s="256">
        <v>84.955359473669162</v>
      </c>
      <c r="K66" s="89"/>
      <c r="L66" s="89"/>
    </row>
    <row r="67" spans="1:12">
      <c r="A67" s="423" t="s">
        <v>226</v>
      </c>
      <c r="B67" s="220">
        <v>45652.574973000003</v>
      </c>
      <c r="C67" s="221">
        <v>-41533.425264999998</v>
      </c>
      <c r="D67" s="220">
        <v>4119.1497079999999</v>
      </c>
      <c r="E67" s="221">
        <v>0</v>
      </c>
      <c r="F67" s="220">
        <v>4119.1497079999999</v>
      </c>
      <c r="G67" s="220">
        <v>4117.2885450000003</v>
      </c>
      <c r="H67" s="252">
        <v>99.954816815800967</v>
      </c>
      <c r="I67" s="220">
        <v>3561.728388</v>
      </c>
      <c r="J67" s="256">
        <v>86.467563465406343</v>
      </c>
      <c r="K67" s="89"/>
      <c r="L67" s="89"/>
    </row>
    <row r="68" spans="1:12">
      <c r="A68" s="428" t="s">
        <v>267</v>
      </c>
      <c r="B68" s="380">
        <v>0</v>
      </c>
      <c r="C68" s="429">
        <v>887389.04778400005</v>
      </c>
      <c r="D68" s="380">
        <v>887389.04778400005</v>
      </c>
      <c r="E68" s="429">
        <v>0</v>
      </c>
      <c r="F68" s="380">
        <v>887389.04778400005</v>
      </c>
      <c r="G68" s="380">
        <v>683547.62641599996</v>
      </c>
      <c r="H68" s="430">
        <v>77.029080776122299</v>
      </c>
      <c r="I68" s="380">
        <v>392875.647673</v>
      </c>
      <c r="J68" s="432">
        <v>44.273213496841592</v>
      </c>
      <c r="K68" s="89"/>
      <c r="L68" s="89"/>
    </row>
    <row r="69" spans="1:12">
      <c r="A69" s="423" t="s">
        <v>268</v>
      </c>
      <c r="B69" s="220">
        <v>0</v>
      </c>
      <c r="C69" s="221">
        <v>0</v>
      </c>
      <c r="D69" s="220">
        <v>0</v>
      </c>
      <c r="E69" s="221">
        <v>0</v>
      </c>
      <c r="F69" s="220">
        <v>0</v>
      </c>
      <c r="G69" s="220">
        <v>0</v>
      </c>
      <c r="H69" s="252">
        <v>0</v>
      </c>
      <c r="I69" s="220">
        <v>0</v>
      </c>
      <c r="J69" s="256">
        <v>0</v>
      </c>
      <c r="K69" s="89"/>
      <c r="L69" s="89"/>
    </row>
    <row r="70" spans="1:12">
      <c r="A70" s="423" t="s">
        <v>269</v>
      </c>
      <c r="B70" s="220">
        <v>0</v>
      </c>
      <c r="C70" s="221">
        <v>840086.17711499997</v>
      </c>
      <c r="D70" s="220">
        <v>840086.17711499997</v>
      </c>
      <c r="E70" s="221">
        <v>0</v>
      </c>
      <c r="F70" s="220">
        <v>840086.17711499997</v>
      </c>
      <c r="G70" s="220">
        <v>651300.55165599997</v>
      </c>
      <c r="H70" s="252">
        <v>77.527826239526732</v>
      </c>
      <c r="I70" s="220">
        <v>386466.53862599999</v>
      </c>
      <c r="J70" s="256">
        <v>46.003201713566142</v>
      </c>
      <c r="K70" s="89"/>
      <c r="L70" s="89"/>
    </row>
    <row r="71" spans="1:12">
      <c r="A71" s="423" t="s">
        <v>270</v>
      </c>
      <c r="B71" s="220">
        <v>0</v>
      </c>
      <c r="C71" s="221">
        <v>4084.708419</v>
      </c>
      <c r="D71" s="220">
        <v>4084.708419</v>
      </c>
      <c r="E71" s="221">
        <v>0</v>
      </c>
      <c r="F71" s="220">
        <v>4084.708419</v>
      </c>
      <c r="G71" s="220">
        <v>3987.6658940000002</v>
      </c>
      <c r="H71" s="252">
        <v>97.624248415171891</v>
      </c>
      <c r="I71" s="220">
        <v>3987.6658940000002</v>
      </c>
      <c r="J71" s="256">
        <v>97.624248415171891</v>
      </c>
      <c r="K71" s="89"/>
      <c r="L71" s="89"/>
    </row>
    <row r="72" spans="1:12">
      <c r="A72" s="423" t="s">
        <v>271</v>
      </c>
      <c r="B72" s="220">
        <v>0</v>
      </c>
      <c r="C72" s="221">
        <v>0</v>
      </c>
      <c r="D72" s="220">
        <v>0</v>
      </c>
      <c r="E72" s="221">
        <v>0</v>
      </c>
      <c r="F72" s="220">
        <v>0</v>
      </c>
      <c r="G72" s="220">
        <v>0</v>
      </c>
      <c r="H72" s="252">
        <v>0</v>
      </c>
      <c r="I72" s="220">
        <v>0</v>
      </c>
      <c r="J72" s="256">
        <v>0</v>
      </c>
      <c r="K72" s="89"/>
      <c r="L72" s="89"/>
    </row>
    <row r="73" spans="1:12">
      <c r="A73" s="423" t="s">
        <v>272</v>
      </c>
      <c r="B73" s="220">
        <v>0</v>
      </c>
      <c r="C73" s="221">
        <v>0</v>
      </c>
      <c r="D73" s="220">
        <v>0</v>
      </c>
      <c r="E73" s="221">
        <v>0</v>
      </c>
      <c r="F73" s="220">
        <v>0</v>
      </c>
      <c r="G73" s="220">
        <v>0</v>
      </c>
      <c r="H73" s="252">
        <v>0</v>
      </c>
      <c r="I73" s="220">
        <v>0</v>
      </c>
      <c r="J73" s="256">
        <v>0</v>
      </c>
      <c r="K73" s="89"/>
      <c r="L73" s="89"/>
    </row>
    <row r="74" spans="1:12">
      <c r="A74" s="423" t="s">
        <v>273</v>
      </c>
      <c r="B74" s="220">
        <v>0</v>
      </c>
      <c r="C74" s="221">
        <v>26284.318268999999</v>
      </c>
      <c r="D74" s="220">
        <v>26284.318268999999</v>
      </c>
      <c r="E74" s="221">
        <v>0</v>
      </c>
      <c r="F74" s="220">
        <v>26284.318268999999</v>
      </c>
      <c r="G74" s="220">
        <v>14768.870394</v>
      </c>
      <c r="H74" s="252">
        <v>56.188904132311322</v>
      </c>
      <c r="I74" s="220">
        <v>969.165166</v>
      </c>
      <c r="J74" s="256">
        <v>3.6872372190951728</v>
      </c>
      <c r="K74" s="89"/>
      <c r="L74" s="89"/>
    </row>
    <row r="75" spans="1:12">
      <c r="A75" s="423" t="s">
        <v>274</v>
      </c>
      <c r="B75" s="220">
        <v>0</v>
      </c>
      <c r="C75" s="221">
        <v>16933.843981000002</v>
      </c>
      <c r="D75" s="220">
        <v>16933.843981000002</v>
      </c>
      <c r="E75" s="221">
        <v>0</v>
      </c>
      <c r="F75" s="220">
        <v>16933.843981000002</v>
      </c>
      <c r="G75" s="220">
        <v>13490.538472</v>
      </c>
      <c r="H75" s="252">
        <v>79.666131843050906</v>
      </c>
      <c r="I75" s="220">
        <v>1452.2779869999999</v>
      </c>
      <c r="J75" s="256">
        <v>8.5761861785751368</v>
      </c>
      <c r="K75" s="89"/>
      <c r="L75" s="89"/>
    </row>
    <row r="76" spans="1:12">
      <c r="A76" s="442" t="s">
        <v>280</v>
      </c>
      <c r="B76" s="443">
        <v>0</v>
      </c>
      <c r="C76" s="443">
        <v>16449.6947</v>
      </c>
      <c r="D76" s="443">
        <v>16449.6947</v>
      </c>
      <c r="E76" s="443">
        <v>0</v>
      </c>
      <c r="F76" s="443">
        <v>16449.6947</v>
      </c>
      <c r="G76" s="443">
        <v>5621.6456539999999</v>
      </c>
      <c r="H76" s="450">
        <v>34.174771973123605</v>
      </c>
      <c r="I76" s="443">
        <v>1212.1085109999999</v>
      </c>
      <c r="J76" s="445">
        <v>7.3685775517766894</v>
      </c>
      <c r="K76" s="89"/>
      <c r="L76" s="89"/>
    </row>
    <row r="77" spans="1:12" s="91" customFormat="1">
      <c r="A77" s="427" t="s">
        <v>223</v>
      </c>
      <c r="B77" s="418">
        <v>0</v>
      </c>
      <c r="C77" s="419">
        <v>944.71264099999996</v>
      </c>
      <c r="D77" s="418">
        <v>944.71264099999996</v>
      </c>
      <c r="E77" s="419">
        <v>0</v>
      </c>
      <c r="F77" s="418">
        <v>944.71264099999996</v>
      </c>
      <c r="G77" s="418">
        <v>940.91960200000005</v>
      </c>
      <c r="H77" s="420">
        <v>99.598498121504448</v>
      </c>
      <c r="I77" s="418">
        <v>917.10891100000003</v>
      </c>
      <c r="J77" s="431">
        <v>97.078081862990544</v>
      </c>
      <c r="K77" s="89"/>
      <c r="L77" s="89"/>
    </row>
    <row r="78" spans="1:12">
      <c r="A78" s="423" t="s">
        <v>275</v>
      </c>
      <c r="B78" s="220">
        <v>0</v>
      </c>
      <c r="C78" s="221">
        <v>807.75458200000003</v>
      </c>
      <c r="D78" s="220">
        <v>807.75458200000003</v>
      </c>
      <c r="E78" s="221">
        <v>0</v>
      </c>
      <c r="F78" s="220">
        <v>807.75458200000003</v>
      </c>
      <c r="G78" s="220">
        <v>807.75458200000003</v>
      </c>
      <c r="H78" s="252">
        <v>100</v>
      </c>
      <c r="I78" s="220">
        <v>807.21458199999995</v>
      </c>
      <c r="J78" s="256">
        <v>99.933148011533021</v>
      </c>
      <c r="K78" s="89"/>
      <c r="L78" s="89"/>
    </row>
    <row r="79" spans="1:12">
      <c r="A79" s="423" t="s">
        <v>276</v>
      </c>
      <c r="B79" s="220">
        <v>0</v>
      </c>
      <c r="C79" s="221">
        <v>0</v>
      </c>
      <c r="D79" s="220">
        <v>0</v>
      </c>
      <c r="E79" s="221">
        <v>0</v>
      </c>
      <c r="F79" s="220">
        <v>0</v>
      </c>
      <c r="G79" s="220">
        <v>0</v>
      </c>
      <c r="H79" s="252">
        <v>0</v>
      </c>
      <c r="I79" s="220">
        <v>0</v>
      </c>
      <c r="J79" s="256">
        <v>0</v>
      </c>
      <c r="K79" s="89"/>
      <c r="L79" s="89"/>
    </row>
    <row r="80" spans="1:12">
      <c r="A80" s="423" t="s">
        <v>226</v>
      </c>
      <c r="B80" s="220">
        <v>0</v>
      </c>
      <c r="C80" s="221">
        <v>136.95805899999999</v>
      </c>
      <c r="D80" s="220">
        <v>136.95805899999999</v>
      </c>
      <c r="E80" s="221">
        <v>0</v>
      </c>
      <c r="F80" s="220">
        <v>136.95805899999999</v>
      </c>
      <c r="G80" s="220">
        <v>133.16502</v>
      </c>
      <c r="H80" s="252">
        <v>97.230510546297978</v>
      </c>
      <c r="I80" s="220">
        <v>109.894329</v>
      </c>
      <c r="J80" s="256">
        <v>80.239403071563686</v>
      </c>
      <c r="K80" s="89"/>
      <c r="L80" s="89"/>
    </row>
    <row r="81" spans="1:12">
      <c r="A81" s="428" t="s">
        <v>267</v>
      </c>
      <c r="B81" s="380">
        <v>0</v>
      </c>
      <c r="C81" s="429">
        <v>15504.982059</v>
      </c>
      <c r="D81" s="380">
        <v>15504.982059</v>
      </c>
      <c r="E81" s="429">
        <v>0</v>
      </c>
      <c r="F81" s="380">
        <v>15504.982059</v>
      </c>
      <c r="G81" s="380">
        <v>4680.726052</v>
      </c>
      <c r="H81" s="430">
        <v>30.188529301025746</v>
      </c>
      <c r="I81" s="380">
        <v>294.99959999999999</v>
      </c>
      <c r="J81" s="432">
        <v>1.9026116823448045</v>
      </c>
      <c r="K81" s="89"/>
      <c r="L81" s="89"/>
    </row>
    <row r="82" spans="1:12">
      <c r="A82" s="423" t="s">
        <v>268</v>
      </c>
      <c r="B82" s="220">
        <v>0</v>
      </c>
      <c r="C82" s="221">
        <v>14802.322754999999</v>
      </c>
      <c r="D82" s="220">
        <v>14802.322754999999</v>
      </c>
      <c r="E82" s="221">
        <v>0</v>
      </c>
      <c r="F82" s="220">
        <v>14802.322754999999</v>
      </c>
      <c r="G82" s="220">
        <v>4400.4709789999997</v>
      </c>
      <c r="H82" s="252">
        <v>29.728246382910328</v>
      </c>
      <c r="I82" s="220">
        <v>294.99959999999999</v>
      </c>
      <c r="J82" s="256">
        <v>1.9929277646668904</v>
      </c>
      <c r="K82" s="89"/>
      <c r="L82" s="89"/>
    </row>
    <row r="83" spans="1:12">
      <c r="A83" s="423" t="s">
        <v>269</v>
      </c>
      <c r="B83" s="220">
        <v>0</v>
      </c>
      <c r="C83" s="221">
        <v>0</v>
      </c>
      <c r="D83" s="220">
        <v>0</v>
      </c>
      <c r="E83" s="221">
        <v>0</v>
      </c>
      <c r="F83" s="220">
        <v>0</v>
      </c>
      <c r="G83" s="220">
        <v>0</v>
      </c>
      <c r="H83" s="252">
        <v>0</v>
      </c>
      <c r="I83" s="220">
        <v>0</v>
      </c>
      <c r="J83" s="256">
        <v>0</v>
      </c>
      <c r="K83" s="89"/>
      <c r="L83" s="89"/>
    </row>
    <row r="84" spans="1:12">
      <c r="A84" s="423" t="s">
        <v>270</v>
      </c>
      <c r="B84" s="220">
        <v>0</v>
      </c>
      <c r="C84" s="221">
        <v>0</v>
      </c>
      <c r="D84" s="220">
        <v>0</v>
      </c>
      <c r="E84" s="221">
        <v>0</v>
      </c>
      <c r="F84" s="220">
        <v>0</v>
      </c>
      <c r="G84" s="220">
        <v>0</v>
      </c>
      <c r="H84" s="252">
        <v>0</v>
      </c>
      <c r="I84" s="220">
        <v>0</v>
      </c>
      <c r="J84" s="256">
        <v>0</v>
      </c>
      <c r="K84" s="89"/>
      <c r="L84" s="89"/>
    </row>
    <row r="85" spans="1:12">
      <c r="A85" s="423" t="s">
        <v>271</v>
      </c>
      <c r="B85" s="220">
        <v>0</v>
      </c>
      <c r="C85" s="221">
        <v>0</v>
      </c>
      <c r="D85" s="220">
        <v>0</v>
      </c>
      <c r="E85" s="221">
        <v>0</v>
      </c>
      <c r="F85" s="220">
        <v>0</v>
      </c>
      <c r="G85" s="220">
        <v>0</v>
      </c>
      <c r="H85" s="252">
        <v>0</v>
      </c>
      <c r="I85" s="220">
        <v>0</v>
      </c>
      <c r="J85" s="256">
        <v>0</v>
      </c>
      <c r="K85" s="89"/>
      <c r="L85" s="89"/>
    </row>
    <row r="86" spans="1:12">
      <c r="A86" s="423" t="s">
        <v>272</v>
      </c>
      <c r="B86" s="220">
        <v>0</v>
      </c>
      <c r="C86" s="221">
        <v>0</v>
      </c>
      <c r="D86" s="220">
        <v>0</v>
      </c>
      <c r="E86" s="221">
        <v>0</v>
      </c>
      <c r="F86" s="220">
        <v>0</v>
      </c>
      <c r="G86" s="220">
        <v>0</v>
      </c>
      <c r="H86" s="252">
        <v>0</v>
      </c>
      <c r="I86" s="220">
        <v>0</v>
      </c>
      <c r="J86" s="256">
        <v>0</v>
      </c>
      <c r="K86" s="89"/>
      <c r="L86" s="89"/>
    </row>
    <row r="87" spans="1:12">
      <c r="A87" s="423" t="s">
        <v>273</v>
      </c>
      <c r="B87" s="220">
        <v>0</v>
      </c>
      <c r="C87" s="221">
        <v>0</v>
      </c>
      <c r="D87" s="220">
        <v>0</v>
      </c>
      <c r="E87" s="221">
        <v>0</v>
      </c>
      <c r="F87" s="220">
        <v>0</v>
      </c>
      <c r="G87" s="220">
        <v>0</v>
      </c>
      <c r="H87" s="252">
        <v>0</v>
      </c>
      <c r="I87" s="220">
        <v>0</v>
      </c>
      <c r="J87" s="256">
        <v>0</v>
      </c>
      <c r="K87" s="89"/>
      <c r="L87" s="89"/>
    </row>
    <row r="88" spans="1:12">
      <c r="A88" s="423" t="s">
        <v>274</v>
      </c>
      <c r="B88" s="220">
        <v>0</v>
      </c>
      <c r="C88" s="221">
        <v>702.65930400000002</v>
      </c>
      <c r="D88" s="220">
        <v>702.65930400000002</v>
      </c>
      <c r="E88" s="221">
        <v>0</v>
      </c>
      <c r="F88" s="220">
        <v>702.65930400000002</v>
      </c>
      <c r="G88" s="373">
        <v>280.25507299999998</v>
      </c>
      <c r="H88" s="252">
        <v>39.884915976292255</v>
      </c>
      <c r="I88" s="373">
        <v>0</v>
      </c>
      <c r="J88" s="449">
        <v>0</v>
      </c>
      <c r="K88" s="89"/>
      <c r="L88" s="89"/>
    </row>
    <row r="89" spans="1:12">
      <c r="A89" s="447" t="s">
        <v>281</v>
      </c>
      <c r="B89" s="443">
        <v>719901.83</v>
      </c>
      <c r="C89" s="443">
        <v>27139.532908000001</v>
      </c>
      <c r="D89" s="443">
        <v>747041.36290800001</v>
      </c>
      <c r="E89" s="443">
        <v>0</v>
      </c>
      <c r="F89" s="443">
        <v>747041.36290800001</v>
      </c>
      <c r="G89" s="444">
        <v>690565.97457299998</v>
      </c>
      <c r="H89" s="445">
        <v>92.440125655805872</v>
      </c>
      <c r="I89" s="446">
        <v>128850.77200854001</v>
      </c>
      <c r="J89" s="445">
        <v>17.248144267000686</v>
      </c>
      <c r="K89" s="89"/>
      <c r="L89" s="89"/>
    </row>
    <row r="90" spans="1:12" s="91" customFormat="1">
      <c r="A90" s="427" t="s">
        <v>223</v>
      </c>
      <c r="B90" s="418">
        <v>719901.83</v>
      </c>
      <c r="C90" s="419">
        <v>27139.532908000001</v>
      </c>
      <c r="D90" s="418">
        <v>747041.36290800001</v>
      </c>
      <c r="E90" s="419">
        <v>0</v>
      </c>
      <c r="F90" s="448">
        <v>747041.36290800001</v>
      </c>
      <c r="G90" s="419">
        <v>690565.97457299998</v>
      </c>
      <c r="H90" s="431">
        <v>92.440125655805872</v>
      </c>
      <c r="I90" s="419">
        <v>128850.77200854001</v>
      </c>
      <c r="J90" s="431">
        <v>17.248144267000686</v>
      </c>
      <c r="K90" s="89"/>
      <c r="L90" s="89"/>
    </row>
    <row r="91" spans="1:12">
      <c r="A91" s="423" t="s">
        <v>275</v>
      </c>
      <c r="B91" s="220">
        <v>232871.09099999999</v>
      </c>
      <c r="C91" s="221">
        <v>-8274.9853089999997</v>
      </c>
      <c r="D91" s="220">
        <v>224596.105691</v>
      </c>
      <c r="E91" s="221">
        <v>0</v>
      </c>
      <c r="F91" s="220">
        <v>224596.105691</v>
      </c>
      <c r="G91" s="221">
        <v>208664.314312</v>
      </c>
      <c r="H91" s="256">
        <v>92.906470337059616</v>
      </c>
      <c r="I91" s="221">
        <v>45910.1347045</v>
      </c>
      <c r="J91" s="256">
        <v>20.4411980177712</v>
      </c>
      <c r="K91" s="89"/>
      <c r="L91" s="89"/>
    </row>
    <row r="92" spans="1:12">
      <c r="A92" s="423" t="s">
        <v>276</v>
      </c>
      <c r="B92" s="220">
        <v>362341.08</v>
      </c>
      <c r="C92" s="221">
        <v>6705.9105390000004</v>
      </c>
      <c r="D92" s="220">
        <v>369046.99053900002</v>
      </c>
      <c r="E92" s="221">
        <v>0</v>
      </c>
      <c r="F92" s="220">
        <v>369046.99053900002</v>
      </c>
      <c r="G92" s="221">
        <v>349300.75675100001</v>
      </c>
      <c r="H92" s="256">
        <v>94.649398506363582</v>
      </c>
      <c r="I92" s="221">
        <v>33535.149837999998</v>
      </c>
      <c r="J92" s="256">
        <v>9.0869593026680118</v>
      </c>
      <c r="K92" s="89"/>
      <c r="L92" s="89"/>
    </row>
    <row r="93" spans="1:12">
      <c r="A93" s="423" t="s">
        <v>226</v>
      </c>
      <c r="B93" s="220">
        <v>124689.659</v>
      </c>
      <c r="C93" s="221">
        <v>28708.607678</v>
      </c>
      <c r="D93" s="220">
        <v>153398.26667800001</v>
      </c>
      <c r="E93" s="221">
        <v>0</v>
      </c>
      <c r="F93" s="220">
        <v>153398.26667800001</v>
      </c>
      <c r="G93" s="221">
        <v>132600.90351</v>
      </c>
      <c r="H93" s="256">
        <v>86.442243697801374</v>
      </c>
      <c r="I93" s="221">
        <v>49405.487466040002</v>
      </c>
      <c r="J93" s="256">
        <v>32.207330979656767</v>
      </c>
      <c r="K93" s="89"/>
      <c r="L93" s="89"/>
    </row>
    <row r="94" spans="1:12">
      <c r="A94" s="428" t="s">
        <v>267</v>
      </c>
      <c r="B94" s="380">
        <v>0</v>
      </c>
      <c r="C94" s="429">
        <v>0</v>
      </c>
      <c r="D94" s="380">
        <v>0</v>
      </c>
      <c r="E94" s="429">
        <v>0</v>
      </c>
      <c r="F94" s="380">
        <v>0</v>
      </c>
      <c r="G94" s="429">
        <v>0</v>
      </c>
      <c r="H94" s="432">
        <v>0</v>
      </c>
      <c r="I94" s="429">
        <v>0</v>
      </c>
      <c r="J94" s="432">
        <v>0</v>
      </c>
      <c r="K94" s="89"/>
      <c r="L94" s="89"/>
    </row>
    <row r="95" spans="1:12">
      <c r="A95" s="423" t="s">
        <v>268</v>
      </c>
      <c r="B95" s="220">
        <v>0</v>
      </c>
      <c r="C95" s="221">
        <v>0</v>
      </c>
      <c r="D95" s="220">
        <v>0</v>
      </c>
      <c r="E95" s="221">
        <v>0</v>
      </c>
      <c r="F95" s="220">
        <v>0</v>
      </c>
      <c r="G95" s="221">
        <v>0</v>
      </c>
      <c r="H95" s="256">
        <v>0</v>
      </c>
      <c r="I95" s="221">
        <v>0</v>
      </c>
      <c r="J95" s="256">
        <v>0</v>
      </c>
      <c r="K95" s="89"/>
      <c r="L95" s="89"/>
    </row>
    <row r="96" spans="1:12">
      <c r="A96" s="423" t="s">
        <v>269</v>
      </c>
      <c r="B96" s="220">
        <v>0</v>
      </c>
      <c r="C96" s="221">
        <v>0</v>
      </c>
      <c r="D96" s="220">
        <v>0</v>
      </c>
      <c r="E96" s="221">
        <v>0</v>
      </c>
      <c r="F96" s="220">
        <v>0</v>
      </c>
      <c r="G96" s="221">
        <v>0</v>
      </c>
      <c r="H96" s="256">
        <v>0</v>
      </c>
      <c r="I96" s="221">
        <v>0</v>
      </c>
      <c r="J96" s="256">
        <v>0</v>
      </c>
      <c r="K96" s="89"/>
      <c r="L96" s="89"/>
    </row>
    <row r="97" spans="1:12">
      <c r="A97" s="423" t="s">
        <v>270</v>
      </c>
      <c r="B97" s="220">
        <v>0</v>
      </c>
      <c r="C97" s="221">
        <v>0</v>
      </c>
      <c r="D97" s="220">
        <v>0</v>
      </c>
      <c r="E97" s="221">
        <v>0</v>
      </c>
      <c r="F97" s="220">
        <v>0</v>
      </c>
      <c r="G97" s="221">
        <v>0</v>
      </c>
      <c r="H97" s="256">
        <v>0</v>
      </c>
      <c r="I97" s="221">
        <v>0</v>
      </c>
      <c r="J97" s="256">
        <v>0</v>
      </c>
      <c r="K97" s="89"/>
      <c r="L97" s="89"/>
    </row>
    <row r="98" spans="1:12">
      <c r="A98" s="423" t="s">
        <v>271</v>
      </c>
      <c r="B98" s="220">
        <v>0</v>
      </c>
      <c r="C98" s="221">
        <v>0</v>
      </c>
      <c r="D98" s="220">
        <v>0</v>
      </c>
      <c r="E98" s="221">
        <v>0</v>
      </c>
      <c r="F98" s="220">
        <v>0</v>
      </c>
      <c r="G98" s="221">
        <v>0</v>
      </c>
      <c r="H98" s="256">
        <v>0</v>
      </c>
      <c r="I98" s="221">
        <v>0</v>
      </c>
      <c r="J98" s="256">
        <v>0</v>
      </c>
      <c r="K98" s="89"/>
      <c r="L98" s="89"/>
    </row>
    <row r="99" spans="1:12">
      <c r="A99" s="423" t="s">
        <v>272</v>
      </c>
      <c r="B99" s="220">
        <v>0</v>
      </c>
      <c r="C99" s="221">
        <v>0</v>
      </c>
      <c r="D99" s="220">
        <v>0</v>
      </c>
      <c r="E99" s="221">
        <v>0</v>
      </c>
      <c r="F99" s="220">
        <v>0</v>
      </c>
      <c r="G99" s="221">
        <v>0</v>
      </c>
      <c r="H99" s="256">
        <v>0</v>
      </c>
      <c r="I99" s="221">
        <v>0</v>
      </c>
      <c r="J99" s="256">
        <v>0</v>
      </c>
      <c r="K99" s="89"/>
      <c r="L99" s="89"/>
    </row>
    <row r="100" spans="1:12">
      <c r="A100" s="423" t="s">
        <v>273</v>
      </c>
      <c r="B100" s="220">
        <v>0</v>
      </c>
      <c r="C100" s="221">
        <v>0</v>
      </c>
      <c r="D100" s="220">
        <v>0</v>
      </c>
      <c r="E100" s="221">
        <v>0</v>
      </c>
      <c r="F100" s="220">
        <v>0</v>
      </c>
      <c r="G100" s="221">
        <v>0</v>
      </c>
      <c r="H100" s="256">
        <v>0</v>
      </c>
      <c r="I100" s="221">
        <v>0</v>
      </c>
      <c r="J100" s="256">
        <v>0</v>
      </c>
      <c r="K100" s="89"/>
      <c r="L100" s="89"/>
    </row>
    <row r="101" spans="1:12">
      <c r="A101" s="425" t="s">
        <v>274</v>
      </c>
      <c r="B101" s="373">
        <v>0</v>
      </c>
      <c r="C101" s="426">
        <v>0</v>
      </c>
      <c r="D101" s="373">
        <v>0</v>
      </c>
      <c r="E101" s="426">
        <v>0</v>
      </c>
      <c r="F101" s="373">
        <v>0</v>
      </c>
      <c r="G101" s="426">
        <v>0</v>
      </c>
      <c r="H101" s="449">
        <v>0</v>
      </c>
      <c r="I101" s="426">
        <v>0</v>
      </c>
      <c r="J101" s="449">
        <v>0</v>
      </c>
      <c r="K101" s="89"/>
      <c r="L101" s="89"/>
    </row>
    <row r="102" spans="1:12" customFormat="1" ht="12" customHeight="1">
      <c r="A102" s="773" t="s">
        <v>197</v>
      </c>
      <c r="B102" s="773"/>
      <c r="C102" s="773"/>
      <c r="D102" s="773"/>
      <c r="E102" s="773"/>
      <c r="F102" s="773"/>
      <c r="G102" s="773"/>
      <c r="H102" s="773"/>
      <c r="I102" s="773"/>
      <c r="J102" s="773"/>
    </row>
    <row r="103" spans="1:12" customFormat="1" ht="15">
      <c r="A103" s="761" t="s">
        <v>183</v>
      </c>
      <c r="B103" s="761"/>
      <c r="C103" s="761"/>
      <c r="D103" s="761"/>
      <c r="E103" s="761"/>
      <c r="F103" s="761"/>
      <c r="G103" s="761"/>
      <c r="H103" s="761"/>
      <c r="I103" s="761"/>
      <c r="J103" s="761"/>
    </row>
    <row r="104" spans="1:12" customFormat="1" ht="15"/>
    <row r="105" spans="1:12" customFormat="1" ht="15"/>
    <row r="106" spans="1:12" customFormat="1" ht="15"/>
    <row r="107" spans="1:12" customFormat="1" ht="15"/>
    <row r="108" spans="1:12" customFormat="1" ht="15">
      <c r="A108" s="427" t="s">
        <v>223</v>
      </c>
      <c r="B108" s="523">
        <v>12001944.448973</v>
      </c>
      <c r="C108" s="523">
        <v>-7709940.6365720006</v>
      </c>
      <c r="D108" s="523">
        <v>4292003.8124010004</v>
      </c>
      <c r="E108" s="523">
        <v>0</v>
      </c>
      <c r="F108" s="523">
        <v>4292003.8124010004</v>
      </c>
      <c r="G108" s="523">
        <v>4284721.5586919999</v>
      </c>
      <c r="H108" s="523"/>
      <c r="I108" s="523">
        <v>4004017.76534063</v>
      </c>
      <c r="J108" s="11"/>
    </row>
    <row r="109" spans="1:12" customFormat="1" ht="15">
      <c r="A109" s="423" t="s">
        <v>275</v>
      </c>
      <c r="B109" s="11">
        <v>6359660.5760000004</v>
      </c>
      <c r="C109" s="11">
        <v>-3370964.9533549999</v>
      </c>
      <c r="D109" s="11">
        <v>2988695.6226449995</v>
      </c>
      <c r="E109" s="11">
        <v>0</v>
      </c>
      <c r="F109" s="11">
        <v>2988695.6226449995</v>
      </c>
      <c r="G109" s="11">
        <v>2984930.1202020003</v>
      </c>
      <c r="H109" s="11"/>
      <c r="I109" s="11">
        <v>2883290.8618750004</v>
      </c>
    </row>
    <row r="110" spans="1:12" customFormat="1" ht="15">
      <c r="A110" s="423" t="s">
        <v>276</v>
      </c>
      <c r="B110" s="11">
        <v>4775154.7439999999</v>
      </c>
      <c r="C110" s="11">
        <v>-3788547.5032410002</v>
      </c>
      <c r="D110" s="11">
        <v>986607.24075899995</v>
      </c>
      <c r="E110" s="11">
        <v>0</v>
      </c>
      <c r="F110" s="11">
        <v>986607.24075899995</v>
      </c>
      <c r="G110" s="11">
        <v>985125.89562700002</v>
      </c>
      <c r="H110" s="11"/>
      <c r="I110" s="11">
        <v>822396.75661400007</v>
      </c>
    </row>
    <row r="111" spans="1:12" customFormat="1" ht="15">
      <c r="A111" s="423" t="s">
        <v>226</v>
      </c>
      <c r="B111" s="11">
        <v>867129.12897299998</v>
      </c>
      <c r="C111" s="11">
        <v>-550428.17997599998</v>
      </c>
      <c r="D111" s="11">
        <v>316700.94899700006</v>
      </c>
      <c r="E111" s="11">
        <v>0</v>
      </c>
      <c r="F111" s="11">
        <v>316700.94899700006</v>
      </c>
      <c r="G111" s="11">
        <v>314665.54286300007</v>
      </c>
      <c r="H111" s="11"/>
      <c r="I111" s="11">
        <v>298330.14685163001</v>
      </c>
    </row>
    <row r="112" spans="1:12" customFormat="1" ht="15">
      <c r="A112" s="428" t="s">
        <v>267</v>
      </c>
      <c r="B112" s="524">
        <v>0</v>
      </c>
      <c r="C112" s="524">
        <v>6026623.6466579996</v>
      </c>
      <c r="D112" s="524">
        <v>6026623.6466579996</v>
      </c>
      <c r="E112" s="524">
        <v>0</v>
      </c>
      <c r="F112" s="524">
        <v>6026623.6466579996</v>
      </c>
      <c r="G112" s="524">
        <v>5068416.3229399994</v>
      </c>
      <c r="H112" s="524"/>
      <c r="I112" s="524">
        <v>3299635.7026000004</v>
      </c>
    </row>
    <row r="113" spans="1:9" customFormat="1" ht="15">
      <c r="A113" s="423" t="s">
        <v>268</v>
      </c>
      <c r="B113" s="11">
        <v>0</v>
      </c>
      <c r="C113" s="11">
        <v>3085748.9299369999</v>
      </c>
      <c r="D113" s="11">
        <v>3085748.9299369999</v>
      </c>
      <c r="E113" s="11">
        <v>0</v>
      </c>
      <c r="F113" s="11">
        <v>3085748.9299369999</v>
      </c>
      <c r="G113" s="11">
        <v>2819400.2222309997</v>
      </c>
      <c r="H113" s="11"/>
      <c r="I113" s="11">
        <v>2367894.5649250005</v>
      </c>
    </row>
    <row r="114" spans="1:9" customFormat="1" ht="15">
      <c r="A114" s="423" t="s">
        <v>269</v>
      </c>
      <c r="B114" s="11">
        <v>0</v>
      </c>
      <c r="C114" s="11">
        <v>2125271.91567</v>
      </c>
      <c r="D114" s="11">
        <v>2125271.91567</v>
      </c>
      <c r="E114" s="11">
        <v>0</v>
      </c>
      <c r="F114" s="11">
        <v>2125271.91567</v>
      </c>
      <c r="G114" s="11">
        <v>1570837.0665989998</v>
      </c>
      <c r="H114" s="11"/>
      <c r="I114" s="11">
        <v>666017.20994199999</v>
      </c>
    </row>
    <row r="115" spans="1:9" customFormat="1" ht="15">
      <c r="A115" s="423" t="s">
        <v>270</v>
      </c>
      <c r="B115" s="11">
        <v>0</v>
      </c>
      <c r="C115" s="11">
        <v>279643.728443</v>
      </c>
      <c r="D115" s="11">
        <v>279643.728443</v>
      </c>
      <c r="E115" s="11">
        <v>0</v>
      </c>
      <c r="F115" s="11">
        <v>279643.728443</v>
      </c>
      <c r="G115" s="11">
        <v>259872.020999</v>
      </c>
      <c r="H115" s="11"/>
      <c r="I115" s="11">
        <v>101045.11917200001</v>
      </c>
    </row>
    <row r="116" spans="1:9" customFormat="1" ht="15">
      <c r="A116" s="423" t="s">
        <v>271</v>
      </c>
      <c r="B116" s="11">
        <v>0</v>
      </c>
      <c r="C116" s="11">
        <v>10210.201440000001</v>
      </c>
      <c r="D116" s="11">
        <v>10210.201440000001</v>
      </c>
      <c r="E116" s="11">
        <v>0</v>
      </c>
      <c r="F116" s="11">
        <v>10210.201440000001</v>
      </c>
      <c r="G116" s="11">
        <v>10145.284092</v>
      </c>
      <c r="H116" s="11"/>
      <c r="I116" s="11">
        <v>6458.5564690000001</v>
      </c>
    </row>
    <row r="117" spans="1:9" customFormat="1" ht="15">
      <c r="A117" s="423" t="s">
        <v>272</v>
      </c>
      <c r="B117" s="11">
        <v>0</v>
      </c>
      <c r="C117" s="11">
        <v>36300.528225000002</v>
      </c>
      <c r="D117" s="11">
        <v>36300.528225000002</v>
      </c>
      <c r="E117" s="11">
        <v>0</v>
      </c>
      <c r="F117" s="11">
        <v>36300.528225000002</v>
      </c>
      <c r="G117" s="11">
        <v>34535.994588000001</v>
      </c>
      <c r="H117" s="11"/>
      <c r="I117" s="11">
        <v>17084.321757999998</v>
      </c>
    </row>
    <row r="118" spans="1:9" customFormat="1" ht="15">
      <c r="A118" s="423" t="s">
        <v>273</v>
      </c>
      <c r="B118" s="11">
        <v>0</v>
      </c>
      <c r="C118" s="11">
        <v>93940.310824</v>
      </c>
      <c r="D118" s="11">
        <v>93940.310824</v>
      </c>
      <c r="E118" s="11">
        <v>0</v>
      </c>
      <c r="F118" s="11">
        <v>93940.310824</v>
      </c>
      <c r="G118" s="11">
        <v>60722.114806999998</v>
      </c>
      <c r="H118" s="11"/>
      <c r="I118" s="11">
        <v>19304.510876</v>
      </c>
    </row>
    <row r="119" spans="1:9" customFormat="1" ht="15">
      <c r="A119" s="425" t="s">
        <v>274</v>
      </c>
      <c r="B119" s="11">
        <v>0</v>
      </c>
      <c r="C119" s="11">
        <v>395508.03211899998</v>
      </c>
      <c r="D119" s="11">
        <v>395508.03211899998</v>
      </c>
      <c r="E119" s="11">
        <v>0</v>
      </c>
      <c r="F119" s="11">
        <v>395508.03211899998</v>
      </c>
      <c r="G119" s="11">
        <v>312903.61962399998</v>
      </c>
      <c r="H119" s="11"/>
      <c r="I119" s="11">
        <v>121831.41945799999</v>
      </c>
    </row>
    <row r="120" spans="1:9" customFormat="1" ht="15"/>
    <row r="121" spans="1:9" customFormat="1" ht="15">
      <c r="B121" s="525">
        <v>12001944.448973</v>
      </c>
      <c r="C121" s="525">
        <v>-1683316.989914001</v>
      </c>
      <c r="D121" s="525">
        <v>10318627.459059</v>
      </c>
      <c r="E121" s="525">
        <v>0</v>
      </c>
      <c r="F121" s="525">
        <v>10318627.459059</v>
      </c>
      <c r="G121" s="525">
        <v>9353137.8816320002</v>
      </c>
      <c r="H121" s="525">
        <v>0</v>
      </c>
      <c r="I121" s="525">
        <v>7303653.4679406304</v>
      </c>
    </row>
    <row r="122" spans="1:9" customFormat="1" ht="15"/>
    <row r="123" spans="1:9" customFormat="1" ht="15"/>
    <row r="124" spans="1:9" customFormat="1" ht="15"/>
    <row r="125" spans="1:9" customFormat="1" ht="15"/>
    <row r="126" spans="1:9" customFormat="1" ht="15"/>
    <row r="127" spans="1:9" customFormat="1" ht="15"/>
    <row r="128" spans="1:9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  <row r="139" customFormat="1" ht="15"/>
    <row r="140" customFormat="1" ht="15"/>
    <row r="141" customFormat="1" ht="15"/>
    <row r="142" customFormat="1" ht="15"/>
    <row r="143" customFormat="1" ht="15"/>
    <row r="144" customFormat="1" ht="15"/>
    <row r="145" customFormat="1" ht="15"/>
    <row r="146" customFormat="1" ht="15"/>
    <row r="147" customFormat="1" ht="15"/>
    <row r="148" customFormat="1" ht="15"/>
    <row r="149" customFormat="1" ht="15"/>
    <row r="150" customFormat="1" ht="15"/>
    <row r="151" customFormat="1" ht="15"/>
    <row r="152" customFormat="1" ht="15"/>
    <row r="153" customFormat="1" ht="15"/>
    <row r="154" customFormat="1" ht="15"/>
    <row r="155" customFormat="1" ht="15"/>
    <row r="156" customFormat="1" ht="15"/>
    <row r="157" customFormat="1" ht="15"/>
    <row r="158" customFormat="1" ht="15"/>
    <row r="159" customFormat="1" ht="15"/>
    <row r="160" customFormat="1" ht="15"/>
    <row r="161" customFormat="1" ht="15"/>
    <row r="162" customFormat="1" ht="15"/>
    <row r="163" customFormat="1" ht="15"/>
    <row r="164" customFormat="1" ht="15"/>
    <row r="165" customFormat="1" ht="15"/>
    <row r="166" customFormat="1" ht="15"/>
    <row r="167" customFormat="1" ht="15"/>
    <row r="168" customFormat="1" ht="15"/>
    <row r="169" customFormat="1" ht="15"/>
    <row r="170" customFormat="1" ht="15"/>
    <row r="171" customFormat="1" ht="15"/>
    <row r="172" customFormat="1" ht="15"/>
    <row r="173" customFormat="1" ht="15"/>
    <row r="174" customFormat="1" ht="15"/>
    <row r="175" customFormat="1" ht="15"/>
    <row r="176" customFormat="1" ht="15"/>
    <row r="177" customFormat="1" ht="15"/>
    <row r="178" customFormat="1" ht="15"/>
    <row r="179" customFormat="1" ht="15"/>
    <row r="180" customFormat="1" ht="15"/>
    <row r="181" customFormat="1" ht="15"/>
    <row r="182" customFormat="1" ht="15"/>
    <row r="183" customFormat="1" ht="15"/>
    <row r="184" customFormat="1" ht="15"/>
    <row r="185" customFormat="1" ht="15"/>
    <row r="186" customFormat="1" ht="15"/>
    <row r="187" customFormat="1" ht="15"/>
    <row r="188" customFormat="1" ht="15"/>
    <row r="189" customFormat="1" ht="15"/>
    <row r="190" customFormat="1" ht="15"/>
    <row r="191" customFormat="1" ht="15"/>
    <row r="192" customFormat="1" ht="15"/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spans="11:12" customFormat="1" ht="15"/>
    <row r="226" spans="11:12" customFormat="1" ht="15"/>
    <row r="227" spans="11:12" customFormat="1" ht="15"/>
    <row r="228" spans="11:12" customFormat="1" ht="15"/>
    <row r="229" spans="11:12" customFormat="1" ht="15"/>
    <row r="230" spans="11:12">
      <c r="K230" s="89"/>
      <c r="L230" s="89"/>
    </row>
    <row r="231" spans="11:12">
      <c r="K231" s="89"/>
      <c r="L231" s="89"/>
    </row>
    <row r="232" spans="11:12">
      <c r="K232" s="89"/>
      <c r="L232" s="89"/>
    </row>
    <row r="233" spans="11:12">
      <c r="K233" s="89"/>
      <c r="L233" s="89"/>
    </row>
    <row r="234" spans="11:12">
      <c r="K234" s="89"/>
      <c r="L234" s="89"/>
    </row>
    <row r="235" spans="11:12">
      <c r="K235" s="89"/>
      <c r="L235" s="89"/>
    </row>
    <row r="236" spans="11:12">
      <c r="K236" s="89"/>
      <c r="L236" s="89"/>
    </row>
    <row r="237" spans="11:12">
      <c r="K237" s="89"/>
      <c r="L237" s="89"/>
    </row>
    <row r="238" spans="11:12">
      <c r="K238" s="89"/>
      <c r="L238" s="89"/>
    </row>
    <row r="239" spans="11:12">
      <c r="K239" s="89"/>
      <c r="L239" s="89"/>
    </row>
    <row r="240" spans="11:12">
      <c r="K240" s="89"/>
      <c r="L240" s="89"/>
    </row>
    <row r="241" spans="11:12">
      <c r="K241" s="89"/>
      <c r="L241" s="89"/>
    </row>
    <row r="242" spans="11:12">
      <c r="K242" s="89"/>
      <c r="L242" s="89"/>
    </row>
    <row r="243" spans="11:12">
      <c r="K243" s="89"/>
      <c r="L243" s="89"/>
    </row>
    <row r="244" spans="11:12">
      <c r="K244" s="89"/>
      <c r="L244" s="89"/>
    </row>
    <row r="245" spans="11:12">
      <c r="K245" s="89"/>
      <c r="L245" s="89"/>
    </row>
    <row r="246" spans="11:12">
      <c r="K246" s="89"/>
      <c r="L246" s="89"/>
    </row>
    <row r="247" spans="11:12">
      <c r="K247" s="89"/>
      <c r="L247" s="89"/>
    </row>
    <row r="248" spans="11:12">
      <c r="K248" s="89"/>
      <c r="L248" s="89"/>
    </row>
    <row r="249" spans="11:12">
      <c r="K249" s="89"/>
      <c r="L249" s="89"/>
    </row>
    <row r="250" spans="11:12">
      <c r="K250" s="89"/>
      <c r="L250" s="89"/>
    </row>
    <row r="251" spans="11:12">
      <c r="K251" s="89"/>
      <c r="L251" s="89"/>
    </row>
    <row r="252" spans="11:12">
      <c r="K252" s="89"/>
      <c r="L252" s="89"/>
    </row>
    <row r="253" spans="11:12">
      <c r="K253" s="89"/>
      <c r="L253" s="89"/>
    </row>
    <row r="254" spans="11:12">
      <c r="K254" s="89"/>
      <c r="L254" s="89"/>
    </row>
    <row r="255" spans="11:12">
      <c r="K255" s="89"/>
      <c r="L255" s="89"/>
    </row>
    <row r="256" spans="11:12">
      <c r="K256" s="89"/>
      <c r="L256" s="89"/>
    </row>
    <row r="257" spans="11:12">
      <c r="K257" s="89"/>
      <c r="L257" s="89"/>
    </row>
    <row r="258" spans="11:12">
      <c r="K258" s="89"/>
      <c r="L258" s="89"/>
    </row>
    <row r="259" spans="11:12">
      <c r="K259" s="89"/>
      <c r="L259" s="89"/>
    </row>
    <row r="260" spans="11:12">
      <c r="K260" s="89"/>
      <c r="L260" s="89"/>
    </row>
    <row r="261" spans="11:12">
      <c r="K261" s="89"/>
      <c r="L261" s="89"/>
    </row>
    <row r="262" spans="11:12">
      <c r="K262" s="89"/>
      <c r="L262" s="89"/>
    </row>
    <row r="263" spans="11:12">
      <c r="K263" s="89"/>
      <c r="L263" s="89"/>
    </row>
    <row r="264" spans="11:12">
      <c r="K264" s="89"/>
      <c r="L264" s="89"/>
    </row>
    <row r="265" spans="11:12">
      <c r="K265" s="89"/>
      <c r="L265" s="89"/>
    </row>
    <row r="266" spans="11:12">
      <c r="K266" s="89"/>
      <c r="L266" s="89"/>
    </row>
    <row r="267" spans="11:12">
      <c r="K267" s="89"/>
      <c r="L267" s="89"/>
    </row>
    <row r="268" spans="11:12">
      <c r="K268" s="89"/>
      <c r="L268" s="89"/>
    </row>
    <row r="269" spans="11:12">
      <c r="K269" s="89"/>
      <c r="L269" s="89"/>
    </row>
    <row r="270" spans="11:12">
      <c r="K270" s="89"/>
      <c r="L270" s="89"/>
    </row>
    <row r="271" spans="11:12">
      <c r="K271" s="89"/>
      <c r="L271" s="89"/>
    </row>
    <row r="272" spans="11:12">
      <c r="K272" s="89"/>
      <c r="L272" s="89"/>
    </row>
    <row r="273" spans="11:12">
      <c r="K273" s="89"/>
      <c r="L273" s="89"/>
    </row>
    <row r="274" spans="11:12">
      <c r="K274" s="89"/>
      <c r="L274" s="89"/>
    </row>
    <row r="275" spans="11:12">
      <c r="K275" s="89"/>
      <c r="L275" s="89"/>
    </row>
    <row r="276" spans="11:12">
      <c r="K276" s="89"/>
      <c r="L276" s="89"/>
    </row>
    <row r="277" spans="11:12">
      <c r="K277" s="89"/>
      <c r="L277" s="89"/>
    </row>
    <row r="278" spans="11:12">
      <c r="K278" s="89"/>
      <c r="L278" s="89"/>
    </row>
    <row r="279" spans="11:12">
      <c r="K279" s="89"/>
      <c r="L279" s="89"/>
    </row>
    <row r="280" spans="11:12">
      <c r="K280" s="89"/>
      <c r="L280" s="89"/>
    </row>
    <row r="281" spans="11:12">
      <c r="K281" s="89"/>
      <c r="L281" s="89"/>
    </row>
    <row r="282" spans="11:12">
      <c r="K282" s="89"/>
      <c r="L282" s="89"/>
    </row>
    <row r="283" spans="11:12">
      <c r="K283" s="89"/>
      <c r="L283" s="89"/>
    </row>
    <row r="284" spans="11:12">
      <c r="K284" s="89"/>
      <c r="L284" s="89"/>
    </row>
    <row r="285" spans="11:12">
      <c r="K285" s="89"/>
      <c r="L285" s="89"/>
    </row>
    <row r="286" spans="11:12">
      <c r="K286" s="89"/>
      <c r="L286" s="89"/>
    </row>
    <row r="287" spans="11:12">
      <c r="K287" s="89"/>
      <c r="L287" s="89"/>
    </row>
    <row r="288" spans="11:12">
      <c r="K288" s="89"/>
      <c r="L288" s="89"/>
    </row>
    <row r="289" spans="11:12">
      <c r="K289" s="89"/>
      <c r="L289" s="89"/>
    </row>
    <row r="290" spans="11:12">
      <c r="K290" s="89"/>
      <c r="L290" s="89"/>
    </row>
    <row r="291" spans="11:12">
      <c r="K291" s="89"/>
      <c r="L291" s="89"/>
    </row>
    <row r="292" spans="11:12">
      <c r="K292" s="89"/>
      <c r="L292" s="89"/>
    </row>
    <row r="293" spans="11:12">
      <c r="K293" s="89"/>
      <c r="L293" s="89"/>
    </row>
    <row r="294" spans="11:12">
      <c r="K294" s="89"/>
      <c r="L294" s="89"/>
    </row>
    <row r="295" spans="11:12">
      <c r="K295" s="89"/>
      <c r="L295" s="89"/>
    </row>
    <row r="296" spans="11:12">
      <c r="K296" s="89"/>
      <c r="L296" s="89"/>
    </row>
    <row r="297" spans="11:12">
      <c r="K297" s="89"/>
      <c r="L297" s="89"/>
    </row>
    <row r="298" spans="11:12">
      <c r="K298" s="89"/>
      <c r="L298" s="89"/>
    </row>
    <row r="299" spans="11:12">
      <c r="K299" s="89"/>
      <c r="L299" s="89"/>
    </row>
    <row r="300" spans="11:12">
      <c r="K300" s="89"/>
      <c r="L300" s="89"/>
    </row>
    <row r="301" spans="11:12">
      <c r="K301" s="89"/>
      <c r="L301" s="89"/>
    </row>
    <row r="302" spans="11:12">
      <c r="K302" s="89"/>
      <c r="L302" s="89"/>
    </row>
    <row r="303" spans="11:12">
      <c r="K303" s="89"/>
      <c r="L303" s="89"/>
    </row>
    <row r="304" spans="11:12">
      <c r="K304" s="89"/>
      <c r="L304" s="89"/>
    </row>
    <row r="305" spans="11:12">
      <c r="K305" s="89"/>
      <c r="L305" s="89"/>
    </row>
    <row r="306" spans="11:12">
      <c r="K306" s="89"/>
      <c r="L306" s="89"/>
    </row>
    <row r="307" spans="11:12">
      <c r="K307" s="89"/>
      <c r="L307" s="89"/>
    </row>
    <row r="308" spans="11:12">
      <c r="K308" s="89"/>
      <c r="L308" s="89"/>
    </row>
    <row r="309" spans="11:12">
      <c r="K309" s="89"/>
      <c r="L309" s="89"/>
    </row>
    <row r="310" spans="11:12">
      <c r="K310" s="89"/>
      <c r="L310" s="89"/>
    </row>
    <row r="311" spans="11:12">
      <c r="K311" s="89"/>
      <c r="L311" s="89"/>
    </row>
    <row r="312" spans="11:12">
      <c r="K312" s="89"/>
      <c r="L312" s="89"/>
    </row>
    <row r="313" spans="11:12">
      <c r="K313" s="89"/>
      <c r="L313" s="89"/>
    </row>
    <row r="314" spans="11:12">
      <c r="K314" s="89"/>
      <c r="L314" s="89"/>
    </row>
    <row r="315" spans="11:12">
      <c r="K315" s="89"/>
      <c r="L315" s="89"/>
    </row>
    <row r="316" spans="11:12">
      <c r="K316" s="89"/>
      <c r="L316" s="89"/>
    </row>
    <row r="317" spans="11:12">
      <c r="K317" s="89"/>
      <c r="L317" s="89"/>
    </row>
    <row r="318" spans="11:12">
      <c r="K318" s="89"/>
      <c r="L318" s="89"/>
    </row>
    <row r="319" spans="11:12">
      <c r="K319" s="89"/>
      <c r="L319" s="89"/>
    </row>
    <row r="320" spans="11:12">
      <c r="K320" s="89"/>
      <c r="L320" s="89"/>
    </row>
    <row r="321" spans="11:12">
      <c r="K321" s="89"/>
      <c r="L321" s="89"/>
    </row>
    <row r="322" spans="11:12">
      <c r="K322" s="89"/>
      <c r="L322" s="89"/>
    </row>
    <row r="323" spans="11:12">
      <c r="K323" s="89"/>
      <c r="L323" s="89"/>
    </row>
    <row r="324" spans="11:12">
      <c r="K324" s="89"/>
      <c r="L324" s="89"/>
    </row>
    <row r="325" spans="11:12">
      <c r="K325" s="89"/>
      <c r="L325" s="89"/>
    </row>
    <row r="326" spans="11:12">
      <c r="K326" s="89"/>
      <c r="L326" s="89"/>
    </row>
    <row r="327" spans="11:12">
      <c r="K327" s="89"/>
      <c r="L327" s="89"/>
    </row>
    <row r="328" spans="11:12">
      <c r="K328" s="89"/>
      <c r="L328" s="89"/>
    </row>
    <row r="329" spans="11:12">
      <c r="K329" s="89"/>
      <c r="L329" s="89"/>
    </row>
    <row r="330" spans="11:12">
      <c r="K330" s="89"/>
      <c r="L330" s="89"/>
    </row>
    <row r="331" spans="11:12">
      <c r="K331" s="89"/>
      <c r="L331" s="89"/>
    </row>
    <row r="332" spans="11:12">
      <c r="K332" s="89"/>
      <c r="L332" s="89"/>
    </row>
    <row r="333" spans="11:12">
      <c r="K333" s="89"/>
      <c r="L333" s="89"/>
    </row>
    <row r="334" spans="11:12">
      <c r="K334" s="89"/>
      <c r="L334" s="89"/>
    </row>
    <row r="335" spans="11:12">
      <c r="K335" s="89"/>
      <c r="L335" s="89"/>
    </row>
    <row r="336" spans="11:12">
      <c r="K336" s="89"/>
      <c r="L336" s="89"/>
    </row>
    <row r="337" spans="11:12">
      <c r="K337" s="89"/>
      <c r="L337" s="89"/>
    </row>
    <row r="338" spans="11:12">
      <c r="K338" s="89"/>
      <c r="L338" s="89"/>
    </row>
    <row r="339" spans="11:12">
      <c r="K339" s="89"/>
      <c r="L339" s="89"/>
    </row>
    <row r="340" spans="11:12">
      <c r="K340" s="89"/>
      <c r="L340" s="89"/>
    </row>
    <row r="341" spans="11:12">
      <c r="K341" s="89"/>
      <c r="L341" s="89"/>
    </row>
    <row r="342" spans="11:12">
      <c r="K342" s="89"/>
      <c r="L342" s="89"/>
    </row>
    <row r="343" spans="11:12">
      <c r="K343" s="89"/>
      <c r="L343" s="89"/>
    </row>
    <row r="344" spans="11:12">
      <c r="K344" s="89"/>
      <c r="L344" s="89"/>
    </row>
    <row r="345" spans="11:12">
      <c r="K345" s="89"/>
      <c r="L345" s="89"/>
    </row>
    <row r="346" spans="11:12">
      <c r="K346" s="89"/>
      <c r="L346" s="89"/>
    </row>
    <row r="347" spans="11:12">
      <c r="K347" s="89"/>
      <c r="L347" s="89"/>
    </row>
    <row r="348" spans="11:12">
      <c r="K348" s="89"/>
      <c r="L348" s="89"/>
    </row>
    <row r="349" spans="11:12">
      <c r="K349" s="89"/>
      <c r="L349" s="89"/>
    </row>
    <row r="350" spans="11:12">
      <c r="K350" s="89"/>
      <c r="L350" s="89"/>
    </row>
    <row r="351" spans="11:12">
      <c r="K351" s="89"/>
      <c r="L351" s="89"/>
    </row>
    <row r="352" spans="11:12">
      <c r="K352" s="89"/>
      <c r="L352" s="89"/>
    </row>
    <row r="353" spans="11:12">
      <c r="K353" s="89"/>
      <c r="L353" s="89"/>
    </row>
    <row r="354" spans="11:12">
      <c r="K354" s="89"/>
      <c r="L354" s="89"/>
    </row>
    <row r="355" spans="11:12">
      <c r="K355" s="89"/>
      <c r="L355" s="89"/>
    </row>
    <row r="356" spans="11:12">
      <c r="K356" s="89"/>
      <c r="L356" s="89"/>
    </row>
    <row r="357" spans="11:12">
      <c r="K357" s="89"/>
      <c r="L357" s="89"/>
    </row>
    <row r="358" spans="11:12">
      <c r="K358" s="89"/>
      <c r="L358" s="89"/>
    </row>
    <row r="359" spans="11:12">
      <c r="K359" s="89"/>
      <c r="L359" s="89"/>
    </row>
    <row r="360" spans="11:12">
      <c r="K360" s="89"/>
      <c r="L360" s="89"/>
    </row>
    <row r="361" spans="11:12">
      <c r="K361" s="89"/>
      <c r="L361" s="89"/>
    </row>
    <row r="362" spans="11:12">
      <c r="K362" s="89"/>
      <c r="L362" s="89"/>
    </row>
    <row r="363" spans="11:12">
      <c r="K363" s="89"/>
      <c r="L363" s="89"/>
    </row>
    <row r="364" spans="11:12">
      <c r="K364" s="89"/>
      <c r="L364" s="89"/>
    </row>
    <row r="365" spans="11:12">
      <c r="K365" s="89"/>
      <c r="L365" s="89"/>
    </row>
    <row r="366" spans="11:12">
      <c r="K366" s="89"/>
      <c r="L366" s="89"/>
    </row>
    <row r="367" spans="11:12">
      <c r="K367" s="89"/>
      <c r="L367" s="89"/>
    </row>
    <row r="368" spans="11:12">
      <c r="K368" s="89"/>
      <c r="L368" s="89"/>
    </row>
    <row r="369" spans="11:12">
      <c r="K369" s="89"/>
      <c r="L369" s="89"/>
    </row>
    <row r="370" spans="11:12">
      <c r="K370" s="89"/>
      <c r="L370" s="89"/>
    </row>
    <row r="371" spans="11:12">
      <c r="K371" s="89"/>
      <c r="L371" s="89"/>
    </row>
    <row r="372" spans="11:12">
      <c r="K372" s="89"/>
      <c r="L372" s="89"/>
    </row>
    <row r="373" spans="11:12">
      <c r="K373" s="89"/>
      <c r="L373" s="89"/>
    </row>
    <row r="374" spans="11:12">
      <c r="K374" s="89"/>
      <c r="L374" s="89"/>
    </row>
    <row r="375" spans="11:12">
      <c r="K375" s="89"/>
      <c r="L375" s="89"/>
    </row>
    <row r="376" spans="11:12">
      <c r="K376" s="89"/>
      <c r="L376" s="89"/>
    </row>
    <row r="377" spans="11:12">
      <c r="K377" s="89"/>
      <c r="L377" s="89"/>
    </row>
    <row r="378" spans="11:12">
      <c r="K378" s="89"/>
      <c r="L378" s="89"/>
    </row>
    <row r="379" spans="11:12">
      <c r="K379" s="89"/>
      <c r="L379" s="89"/>
    </row>
    <row r="380" spans="11:12">
      <c r="K380" s="89"/>
      <c r="L380" s="89"/>
    </row>
    <row r="381" spans="11:12">
      <c r="K381" s="89"/>
      <c r="L381" s="89"/>
    </row>
    <row r="382" spans="11:12">
      <c r="K382" s="89"/>
      <c r="L382" s="89"/>
    </row>
    <row r="383" spans="11:12">
      <c r="K383" s="89"/>
      <c r="L383" s="89"/>
    </row>
    <row r="384" spans="11:12">
      <c r="K384" s="89"/>
      <c r="L384" s="89"/>
    </row>
    <row r="385" spans="11:12">
      <c r="K385" s="89"/>
      <c r="L385" s="89"/>
    </row>
    <row r="386" spans="11:12">
      <c r="K386" s="89"/>
      <c r="L386" s="89"/>
    </row>
    <row r="387" spans="11:12">
      <c r="K387" s="89"/>
      <c r="L387" s="89"/>
    </row>
    <row r="388" spans="11:12">
      <c r="K388" s="89"/>
      <c r="L388" s="89"/>
    </row>
    <row r="389" spans="11:12">
      <c r="K389" s="89"/>
      <c r="L389" s="89"/>
    </row>
    <row r="390" spans="11:12">
      <c r="K390" s="89"/>
      <c r="L390" s="89"/>
    </row>
    <row r="391" spans="11:12">
      <c r="K391" s="89"/>
      <c r="L391" s="89"/>
    </row>
    <row r="392" spans="11:12">
      <c r="K392" s="89"/>
      <c r="L392" s="89"/>
    </row>
    <row r="393" spans="11:12">
      <c r="K393" s="89"/>
      <c r="L393" s="89"/>
    </row>
    <row r="394" spans="11:12">
      <c r="K394" s="89"/>
      <c r="L394" s="89"/>
    </row>
    <row r="395" spans="11:12">
      <c r="K395" s="89"/>
      <c r="L395" s="89"/>
    </row>
    <row r="396" spans="11:12">
      <c r="K396" s="89"/>
      <c r="L396" s="89"/>
    </row>
    <row r="397" spans="11:12">
      <c r="K397" s="89"/>
      <c r="L397" s="89"/>
    </row>
    <row r="398" spans="11:12">
      <c r="K398" s="89"/>
      <c r="L398" s="89"/>
    </row>
    <row r="399" spans="11:12">
      <c r="K399" s="89"/>
      <c r="L399" s="89"/>
    </row>
    <row r="400" spans="11:12">
      <c r="K400" s="89"/>
      <c r="L400" s="89"/>
    </row>
    <row r="401" spans="11:12">
      <c r="K401" s="89"/>
      <c r="L401" s="89"/>
    </row>
    <row r="402" spans="11:12">
      <c r="K402" s="89"/>
      <c r="L402" s="89"/>
    </row>
    <row r="403" spans="11:12">
      <c r="K403" s="89"/>
      <c r="L403" s="89"/>
    </row>
    <row r="404" spans="11:12">
      <c r="K404" s="89"/>
      <c r="L404" s="89"/>
    </row>
    <row r="405" spans="11:12">
      <c r="K405" s="89"/>
      <c r="L405" s="89"/>
    </row>
    <row r="406" spans="11:12">
      <c r="K406" s="89"/>
      <c r="L406" s="89"/>
    </row>
    <row r="407" spans="11:12">
      <c r="K407" s="89"/>
      <c r="L407" s="89"/>
    </row>
    <row r="408" spans="11:12">
      <c r="K408" s="89"/>
      <c r="L408" s="89"/>
    </row>
    <row r="409" spans="11:12">
      <c r="K409" s="89"/>
      <c r="L409" s="89"/>
    </row>
    <row r="410" spans="11:12">
      <c r="K410" s="89"/>
      <c r="L410" s="89"/>
    </row>
    <row r="411" spans="11:12">
      <c r="K411" s="89"/>
      <c r="L411" s="89"/>
    </row>
    <row r="412" spans="11:12">
      <c r="K412" s="89"/>
      <c r="L412" s="89"/>
    </row>
    <row r="413" spans="11:12">
      <c r="K413" s="89"/>
      <c r="L413" s="89"/>
    </row>
    <row r="414" spans="11:12">
      <c r="K414" s="89"/>
      <c r="L414" s="89"/>
    </row>
    <row r="415" spans="11:12">
      <c r="K415" s="89"/>
      <c r="L415" s="89"/>
    </row>
    <row r="416" spans="11:12">
      <c r="K416" s="89"/>
      <c r="L416" s="89"/>
    </row>
    <row r="417" spans="11:12">
      <c r="K417" s="89"/>
      <c r="L417" s="89"/>
    </row>
    <row r="418" spans="11:12">
      <c r="K418" s="89"/>
      <c r="L418" s="89"/>
    </row>
    <row r="419" spans="11:12">
      <c r="K419" s="89"/>
      <c r="L419" s="89"/>
    </row>
    <row r="420" spans="11:12">
      <c r="K420" s="89"/>
      <c r="L420" s="89"/>
    </row>
    <row r="421" spans="11:12">
      <c r="K421" s="89"/>
      <c r="L421" s="89"/>
    </row>
    <row r="422" spans="11:12">
      <c r="K422" s="89"/>
      <c r="L422" s="89"/>
    </row>
    <row r="423" spans="11:12">
      <c r="K423" s="89"/>
      <c r="L423" s="89"/>
    </row>
    <row r="424" spans="11:12">
      <c r="K424" s="89"/>
      <c r="L424" s="89"/>
    </row>
    <row r="425" spans="11:12">
      <c r="K425" s="89"/>
      <c r="L425" s="89"/>
    </row>
    <row r="426" spans="11:12">
      <c r="K426" s="89"/>
      <c r="L426" s="89"/>
    </row>
    <row r="427" spans="11:12">
      <c r="K427" s="89"/>
      <c r="L427" s="89"/>
    </row>
    <row r="428" spans="11:12">
      <c r="K428" s="89"/>
      <c r="L428" s="89"/>
    </row>
    <row r="429" spans="11:12">
      <c r="K429" s="89"/>
      <c r="L429" s="89"/>
    </row>
    <row r="430" spans="11:12">
      <c r="K430" s="89"/>
      <c r="L430" s="89"/>
    </row>
    <row r="431" spans="11:12">
      <c r="K431" s="89"/>
      <c r="L431" s="89"/>
    </row>
    <row r="432" spans="11:12">
      <c r="K432" s="89"/>
      <c r="L432" s="89"/>
    </row>
    <row r="433" spans="11:12">
      <c r="K433" s="89"/>
      <c r="L433" s="89"/>
    </row>
    <row r="434" spans="11:12">
      <c r="K434" s="89"/>
      <c r="L434" s="89"/>
    </row>
    <row r="435" spans="11:12">
      <c r="K435" s="89"/>
      <c r="L435" s="89"/>
    </row>
    <row r="436" spans="11:12">
      <c r="K436" s="89"/>
      <c r="L436" s="89"/>
    </row>
    <row r="437" spans="11:12">
      <c r="K437" s="89"/>
      <c r="L437" s="89"/>
    </row>
    <row r="438" spans="11:12">
      <c r="K438" s="89"/>
      <c r="L438" s="89"/>
    </row>
    <row r="439" spans="11:12">
      <c r="K439" s="89"/>
      <c r="L439" s="89"/>
    </row>
    <row r="440" spans="11:12">
      <c r="K440" s="89"/>
      <c r="L440" s="89"/>
    </row>
    <row r="441" spans="11:12">
      <c r="K441" s="89"/>
      <c r="L441" s="89"/>
    </row>
    <row r="442" spans="11:12">
      <c r="K442" s="89"/>
      <c r="L442" s="89"/>
    </row>
    <row r="443" spans="11:12">
      <c r="K443" s="89"/>
      <c r="L443" s="89"/>
    </row>
    <row r="444" spans="11:12">
      <c r="K444" s="89"/>
      <c r="L444" s="89"/>
    </row>
    <row r="445" spans="11:12">
      <c r="K445" s="89"/>
      <c r="L445" s="89"/>
    </row>
    <row r="446" spans="11:12">
      <c r="K446" s="89"/>
      <c r="L446" s="89"/>
    </row>
    <row r="447" spans="11:12">
      <c r="K447" s="89"/>
      <c r="L447" s="89"/>
    </row>
    <row r="448" spans="11:12">
      <c r="K448" s="89"/>
      <c r="L448" s="89"/>
    </row>
    <row r="449" spans="11:12">
      <c r="K449" s="89"/>
      <c r="L449" s="89"/>
    </row>
    <row r="450" spans="11:12">
      <c r="K450" s="89"/>
      <c r="L450" s="89"/>
    </row>
    <row r="451" spans="11:12">
      <c r="K451" s="89"/>
      <c r="L451" s="89"/>
    </row>
    <row r="452" spans="11:12">
      <c r="K452" s="89"/>
      <c r="L452" s="89"/>
    </row>
    <row r="453" spans="11:12">
      <c r="K453" s="89"/>
      <c r="L453" s="89"/>
    </row>
    <row r="454" spans="11:12">
      <c r="K454" s="89"/>
      <c r="L454" s="89"/>
    </row>
    <row r="455" spans="11:12">
      <c r="K455" s="89"/>
      <c r="L455" s="89"/>
    </row>
    <row r="456" spans="11:12">
      <c r="K456" s="89"/>
      <c r="L456" s="89"/>
    </row>
    <row r="457" spans="11:12">
      <c r="K457" s="89"/>
      <c r="L457" s="89"/>
    </row>
    <row r="458" spans="11:12">
      <c r="K458" s="89"/>
      <c r="L458" s="89"/>
    </row>
    <row r="459" spans="11:12">
      <c r="K459" s="89"/>
      <c r="L459" s="89"/>
    </row>
    <row r="460" spans="11:12">
      <c r="K460" s="89"/>
      <c r="L460" s="89"/>
    </row>
    <row r="461" spans="11:12">
      <c r="K461" s="89"/>
      <c r="L461" s="89"/>
    </row>
    <row r="462" spans="11:12">
      <c r="K462" s="89"/>
      <c r="L462" s="89"/>
    </row>
    <row r="463" spans="11:12">
      <c r="K463" s="89"/>
      <c r="L463" s="89"/>
    </row>
    <row r="464" spans="11:12">
      <c r="K464" s="89"/>
      <c r="L464" s="89"/>
    </row>
    <row r="465" spans="11:12">
      <c r="K465" s="89"/>
      <c r="L465" s="89"/>
    </row>
    <row r="466" spans="11:12">
      <c r="K466" s="89"/>
      <c r="L466" s="89"/>
    </row>
    <row r="467" spans="11:12">
      <c r="K467" s="89"/>
      <c r="L467" s="89"/>
    </row>
    <row r="468" spans="11:12">
      <c r="K468" s="89"/>
      <c r="L468" s="89"/>
    </row>
    <row r="469" spans="11:12">
      <c r="K469" s="89"/>
      <c r="L469" s="89"/>
    </row>
    <row r="470" spans="11:12">
      <c r="K470" s="89"/>
      <c r="L470" s="89"/>
    </row>
    <row r="471" spans="11:12">
      <c r="K471" s="89"/>
      <c r="L471" s="89"/>
    </row>
    <row r="472" spans="11:12">
      <c r="K472" s="89"/>
      <c r="L472" s="89"/>
    </row>
    <row r="473" spans="11:12">
      <c r="K473" s="89"/>
      <c r="L473" s="89"/>
    </row>
    <row r="474" spans="11:12">
      <c r="K474" s="89"/>
      <c r="L474" s="89"/>
    </row>
    <row r="475" spans="11:12">
      <c r="K475" s="89"/>
      <c r="L475" s="89"/>
    </row>
    <row r="476" spans="11:12">
      <c r="K476" s="89"/>
      <c r="L476" s="89"/>
    </row>
    <row r="477" spans="11:12">
      <c r="K477" s="89"/>
      <c r="L477" s="89"/>
    </row>
    <row r="478" spans="11:12">
      <c r="K478" s="89"/>
      <c r="L478" s="89"/>
    </row>
    <row r="479" spans="11:12">
      <c r="K479" s="89"/>
      <c r="L479" s="89"/>
    </row>
    <row r="480" spans="11:12">
      <c r="K480" s="89"/>
      <c r="L480" s="89"/>
    </row>
    <row r="481" spans="11:12">
      <c r="K481" s="89"/>
      <c r="L481" s="89"/>
    </row>
    <row r="482" spans="11:12">
      <c r="K482" s="89"/>
      <c r="L482" s="89"/>
    </row>
    <row r="483" spans="11:12">
      <c r="K483" s="89"/>
      <c r="L483" s="89"/>
    </row>
    <row r="484" spans="11:12">
      <c r="K484" s="89"/>
      <c r="L484" s="89"/>
    </row>
    <row r="485" spans="11:12">
      <c r="K485" s="89"/>
      <c r="L485" s="89"/>
    </row>
    <row r="486" spans="11:12">
      <c r="K486" s="89"/>
      <c r="L486" s="89"/>
    </row>
    <row r="487" spans="11:12">
      <c r="K487" s="89"/>
      <c r="L487" s="89"/>
    </row>
    <row r="488" spans="11:12">
      <c r="K488" s="89"/>
      <c r="L488" s="89"/>
    </row>
    <row r="489" spans="11:12">
      <c r="K489" s="89"/>
      <c r="L489" s="89"/>
    </row>
    <row r="490" spans="11:12">
      <c r="K490" s="89"/>
      <c r="L490" s="89"/>
    </row>
    <row r="491" spans="11:12">
      <c r="K491" s="89"/>
      <c r="L491" s="89"/>
    </row>
    <row r="492" spans="11:12">
      <c r="K492" s="89"/>
      <c r="L492" s="89"/>
    </row>
    <row r="493" spans="11:12">
      <c r="K493" s="89"/>
      <c r="L493" s="89"/>
    </row>
    <row r="494" spans="11:12">
      <c r="K494" s="89"/>
      <c r="L494" s="89"/>
    </row>
    <row r="495" spans="11:12">
      <c r="K495" s="89"/>
      <c r="L495" s="89"/>
    </row>
    <row r="496" spans="11:12">
      <c r="K496" s="89"/>
      <c r="L496" s="89"/>
    </row>
    <row r="497" spans="11:12">
      <c r="K497" s="89"/>
      <c r="L497" s="89"/>
    </row>
    <row r="498" spans="11:12">
      <c r="K498" s="89"/>
      <c r="L498" s="89"/>
    </row>
    <row r="499" spans="11:12">
      <c r="K499" s="89"/>
      <c r="L499" s="89"/>
    </row>
    <row r="500" spans="11:12">
      <c r="K500" s="89"/>
      <c r="L500" s="89"/>
    </row>
    <row r="501" spans="11:12">
      <c r="K501" s="89"/>
      <c r="L501" s="89"/>
    </row>
    <row r="502" spans="11:12">
      <c r="K502" s="89"/>
      <c r="L502" s="89"/>
    </row>
    <row r="503" spans="11:12">
      <c r="K503" s="89"/>
      <c r="L503" s="89"/>
    </row>
    <row r="504" spans="11:12">
      <c r="K504" s="89"/>
      <c r="L504" s="89"/>
    </row>
    <row r="505" spans="11:12">
      <c r="K505" s="89"/>
      <c r="L505" s="89"/>
    </row>
    <row r="506" spans="11:12">
      <c r="K506" s="89"/>
      <c r="L506" s="89"/>
    </row>
    <row r="507" spans="11:12">
      <c r="K507" s="89"/>
      <c r="L507" s="89"/>
    </row>
    <row r="508" spans="11:12">
      <c r="K508" s="89"/>
      <c r="L508" s="89"/>
    </row>
    <row r="509" spans="11:12">
      <c r="K509" s="89"/>
      <c r="L509" s="89"/>
    </row>
    <row r="510" spans="11:12">
      <c r="K510" s="89"/>
      <c r="L510" s="89"/>
    </row>
    <row r="511" spans="11:12">
      <c r="K511" s="89"/>
      <c r="L511" s="89"/>
    </row>
    <row r="512" spans="11:12">
      <c r="K512" s="89"/>
      <c r="L512" s="89"/>
    </row>
    <row r="513" spans="11:12">
      <c r="K513" s="89"/>
      <c r="L513" s="89"/>
    </row>
    <row r="514" spans="11:12">
      <c r="K514" s="89"/>
      <c r="L514" s="89"/>
    </row>
    <row r="515" spans="11:12">
      <c r="K515" s="89"/>
      <c r="L515" s="89"/>
    </row>
    <row r="516" spans="11:12">
      <c r="K516" s="89"/>
      <c r="L516" s="89"/>
    </row>
    <row r="517" spans="11:12">
      <c r="K517" s="89"/>
      <c r="L517" s="89"/>
    </row>
    <row r="518" spans="11:12">
      <c r="K518" s="89"/>
      <c r="L518" s="89"/>
    </row>
    <row r="519" spans="11:12">
      <c r="K519" s="89"/>
      <c r="L519" s="89"/>
    </row>
    <row r="520" spans="11:12">
      <c r="K520" s="89"/>
      <c r="L520" s="89"/>
    </row>
    <row r="521" spans="11:12">
      <c r="K521" s="89"/>
      <c r="L521" s="89"/>
    </row>
    <row r="522" spans="11:12">
      <c r="K522" s="89"/>
      <c r="L522" s="89"/>
    </row>
    <row r="523" spans="11:12">
      <c r="K523" s="89"/>
      <c r="L523" s="89"/>
    </row>
    <row r="524" spans="11:12">
      <c r="K524" s="89"/>
      <c r="L524" s="89"/>
    </row>
    <row r="525" spans="11:12">
      <c r="K525" s="89"/>
      <c r="L525" s="89"/>
    </row>
    <row r="526" spans="11:12">
      <c r="K526" s="89"/>
      <c r="L526" s="89"/>
    </row>
    <row r="527" spans="11:12">
      <c r="K527" s="89"/>
      <c r="L527" s="89"/>
    </row>
    <row r="528" spans="11:12">
      <c r="K528" s="89"/>
      <c r="L528" s="89"/>
    </row>
    <row r="529" spans="11:12">
      <c r="K529" s="89"/>
      <c r="L529" s="89"/>
    </row>
    <row r="530" spans="11:12">
      <c r="K530" s="89"/>
      <c r="L530" s="89"/>
    </row>
    <row r="531" spans="11:12">
      <c r="K531" s="89"/>
      <c r="L531" s="89"/>
    </row>
    <row r="532" spans="11:12">
      <c r="K532" s="89"/>
      <c r="L532" s="89"/>
    </row>
    <row r="533" spans="11:12">
      <c r="K533" s="89"/>
      <c r="L533" s="89"/>
    </row>
    <row r="534" spans="11:12">
      <c r="K534" s="89"/>
      <c r="L534" s="89"/>
    </row>
    <row r="535" spans="11:12">
      <c r="K535" s="89"/>
      <c r="L535" s="89"/>
    </row>
    <row r="536" spans="11:12">
      <c r="K536" s="89"/>
      <c r="L536" s="89"/>
    </row>
    <row r="537" spans="11:12">
      <c r="K537" s="89"/>
      <c r="L537" s="89"/>
    </row>
    <row r="538" spans="11:12">
      <c r="K538" s="89"/>
      <c r="L538" s="89"/>
    </row>
    <row r="539" spans="11:12">
      <c r="K539" s="89"/>
      <c r="L539" s="89"/>
    </row>
    <row r="540" spans="11:12">
      <c r="K540" s="89"/>
      <c r="L540" s="89"/>
    </row>
    <row r="541" spans="11:12">
      <c r="K541" s="89"/>
      <c r="L541" s="89"/>
    </row>
    <row r="542" spans="11:12">
      <c r="K542" s="89"/>
      <c r="L542" s="89"/>
    </row>
    <row r="543" spans="11:12">
      <c r="K543" s="89"/>
      <c r="L543" s="89"/>
    </row>
    <row r="544" spans="11:12">
      <c r="K544" s="89"/>
      <c r="L544" s="89"/>
    </row>
    <row r="545" spans="11:12">
      <c r="K545" s="89"/>
      <c r="L545" s="89"/>
    </row>
    <row r="546" spans="11:12">
      <c r="K546" s="89"/>
      <c r="L546" s="89"/>
    </row>
    <row r="547" spans="11:12">
      <c r="K547" s="89"/>
      <c r="L547" s="89"/>
    </row>
    <row r="548" spans="11:12">
      <c r="K548" s="89"/>
      <c r="L548" s="89"/>
    </row>
    <row r="549" spans="11:12">
      <c r="K549" s="89"/>
      <c r="L549" s="89"/>
    </row>
    <row r="550" spans="11:12">
      <c r="K550" s="89"/>
      <c r="L550" s="89"/>
    </row>
    <row r="551" spans="11:12">
      <c r="K551" s="89"/>
      <c r="L551" s="89"/>
    </row>
    <row r="552" spans="11:12">
      <c r="K552" s="89"/>
      <c r="L552" s="89"/>
    </row>
    <row r="553" spans="11:12">
      <c r="K553" s="89"/>
      <c r="L553" s="89"/>
    </row>
    <row r="554" spans="11:12">
      <c r="K554" s="89"/>
      <c r="L554" s="89"/>
    </row>
    <row r="555" spans="11:12">
      <c r="K555" s="89"/>
      <c r="L555" s="89"/>
    </row>
    <row r="556" spans="11:12">
      <c r="K556" s="89"/>
      <c r="L556" s="89"/>
    </row>
    <row r="557" spans="11:12">
      <c r="K557" s="89"/>
      <c r="L557" s="89"/>
    </row>
    <row r="558" spans="11:12">
      <c r="K558" s="89"/>
      <c r="L558" s="89"/>
    </row>
    <row r="559" spans="11:12">
      <c r="K559" s="89"/>
      <c r="L559" s="89"/>
    </row>
    <row r="560" spans="11:12">
      <c r="K560" s="89"/>
      <c r="L560" s="89"/>
    </row>
    <row r="561" spans="11:12">
      <c r="K561" s="89"/>
      <c r="L561" s="89"/>
    </row>
    <row r="562" spans="11:12">
      <c r="K562" s="89"/>
      <c r="L562" s="89"/>
    </row>
    <row r="563" spans="11:12">
      <c r="K563" s="89"/>
      <c r="L563" s="89"/>
    </row>
    <row r="564" spans="11:12">
      <c r="K564" s="89"/>
      <c r="L564" s="89"/>
    </row>
    <row r="565" spans="11:12">
      <c r="K565" s="89"/>
      <c r="L565" s="89"/>
    </row>
    <row r="566" spans="11:12">
      <c r="K566" s="89"/>
      <c r="L566" s="89"/>
    </row>
    <row r="567" spans="11:12">
      <c r="K567" s="89"/>
      <c r="L567" s="89"/>
    </row>
    <row r="568" spans="11:12">
      <c r="K568" s="89"/>
      <c r="L568" s="89"/>
    </row>
    <row r="569" spans="11:12">
      <c r="K569" s="89"/>
      <c r="L569" s="89"/>
    </row>
    <row r="570" spans="11:12">
      <c r="K570" s="89"/>
      <c r="L570" s="89"/>
    </row>
    <row r="571" spans="11:12">
      <c r="K571" s="89"/>
      <c r="L571" s="89"/>
    </row>
    <row r="572" spans="11:12">
      <c r="K572" s="89"/>
      <c r="L572" s="89"/>
    </row>
    <row r="573" spans="11:12">
      <c r="K573" s="89"/>
      <c r="L573" s="89"/>
    </row>
    <row r="574" spans="11:12">
      <c r="K574" s="89"/>
      <c r="L574" s="89"/>
    </row>
    <row r="575" spans="11:12">
      <c r="K575" s="89"/>
      <c r="L575" s="89"/>
    </row>
    <row r="576" spans="11:12">
      <c r="K576" s="89"/>
      <c r="L576" s="89"/>
    </row>
    <row r="577" spans="11:12">
      <c r="K577" s="89"/>
      <c r="L577" s="89"/>
    </row>
    <row r="578" spans="11:12">
      <c r="K578" s="89"/>
      <c r="L578" s="89"/>
    </row>
    <row r="579" spans="11:12">
      <c r="K579" s="89"/>
      <c r="L579" s="89"/>
    </row>
    <row r="580" spans="11:12">
      <c r="K580" s="89"/>
      <c r="L580" s="89"/>
    </row>
    <row r="581" spans="11:12">
      <c r="K581" s="89"/>
      <c r="L581" s="89"/>
    </row>
    <row r="582" spans="11:12">
      <c r="K582" s="89"/>
      <c r="L582" s="89"/>
    </row>
    <row r="583" spans="11:12">
      <c r="K583" s="89"/>
      <c r="L583" s="89"/>
    </row>
    <row r="584" spans="11:12">
      <c r="K584" s="89"/>
      <c r="L584" s="89"/>
    </row>
    <row r="585" spans="11:12">
      <c r="K585" s="89"/>
      <c r="L585" s="89"/>
    </row>
    <row r="586" spans="11:12">
      <c r="K586" s="89"/>
      <c r="L586" s="89"/>
    </row>
    <row r="587" spans="11:12">
      <c r="K587" s="89"/>
      <c r="L587" s="89"/>
    </row>
    <row r="588" spans="11:12">
      <c r="K588" s="89"/>
      <c r="L588" s="89"/>
    </row>
    <row r="589" spans="11:12">
      <c r="K589" s="89"/>
      <c r="L589" s="89"/>
    </row>
    <row r="590" spans="11:12">
      <c r="K590" s="89"/>
      <c r="L590" s="89"/>
    </row>
    <row r="591" spans="11:12">
      <c r="K591" s="89"/>
      <c r="L591" s="89"/>
    </row>
    <row r="592" spans="11:12">
      <c r="K592" s="89"/>
      <c r="L592" s="89"/>
    </row>
    <row r="593" spans="11:12">
      <c r="K593" s="89"/>
      <c r="L593" s="89"/>
    </row>
    <row r="594" spans="11:12">
      <c r="K594" s="89"/>
      <c r="L594" s="89"/>
    </row>
    <row r="595" spans="11:12">
      <c r="K595" s="89"/>
      <c r="L595" s="89"/>
    </row>
    <row r="596" spans="11:12">
      <c r="K596" s="89"/>
      <c r="L596" s="89"/>
    </row>
    <row r="597" spans="11:12">
      <c r="K597" s="89"/>
      <c r="L597" s="89"/>
    </row>
    <row r="598" spans="11:12">
      <c r="K598" s="89"/>
      <c r="L598" s="89"/>
    </row>
    <row r="599" spans="11:12">
      <c r="K599" s="89"/>
      <c r="L599" s="89"/>
    </row>
    <row r="600" spans="11:12">
      <c r="K600" s="89"/>
      <c r="L600" s="89"/>
    </row>
  </sheetData>
  <mergeCells count="7">
    <mergeCell ref="A103:J103"/>
    <mergeCell ref="A102:J102"/>
    <mergeCell ref="B2:J2"/>
    <mergeCell ref="B3:J3"/>
    <mergeCell ref="B4:J4"/>
    <mergeCell ref="B5:J5"/>
    <mergeCell ref="A1:A5"/>
  </mergeCells>
  <pageMargins left="0.70866141732283472" right="0.70866141732283472" top="0.74803149606299213" bottom="0.74803149606299213" header="0.31496062992125984" footer="0.31496062992125984"/>
  <pageSetup scale="87" fitToHeight="0" orientation="landscape" horizontalDpi="4294967295" verticalDpi="4294967295" r:id="rId1"/>
  <headerFooter>
    <oddHeader>&amp;L&amp;D&amp;C&amp;A&amp;R&amp;P/&amp;N</oddHeader>
    <oddFooter>&amp;C&amp;F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tips</vt:lpstr>
      <vt:lpstr>Graficas</vt:lpstr>
      <vt:lpstr>PRESUPUESTO Y EJECUCIÓN GASTOS </vt:lpstr>
      <vt:lpstr>PRESUPUESTO Y RECAUDO INGRESOS</vt:lpstr>
      <vt:lpstr>PPTO Y EJECUCIÓN GASTOS- EICD </vt:lpstr>
      <vt:lpstr>PRESUPUESTO Y RECAUDO - EICD</vt:lpstr>
      <vt:lpstr>PPTOG subRed</vt:lpstr>
      <vt:lpstr>PPTOI subRed</vt:lpstr>
      <vt:lpstr>PRESUPUESTO Y EJEC INV DIRECTA</vt:lpstr>
      <vt:lpstr>'PPTO Y EJECUCIÓN GASTOS- EICD '!Área_de_impresión</vt:lpstr>
      <vt:lpstr>'PPTOG subRed'!Área_de_impresión</vt:lpstr>
      <vt:lpstr>'PPTOI subRed'!Área_de_impresión</vt:lpstr>
      <vt:lpstr>'PRESUPUESTO Y EJEC INV DIRECTA'!Área_de_impresión</vt:lpstr>
      <vt:lpstr>'PRESUPUESTO Y EJECUCIÓN GASTOS '!Área_de_impresión</vt:lpstr>
      <vt:lpstr>'PRESUPUESTO Y RECAUDO - EICD'!Área_de_impresión</vt:lpstr>
      <vt:lpstr>'PRESUPUESTO Y RECAUDO INGRESOS'!Área_de_impresión</vt:lpstr>
      <vt:lpstr>'PPTO Y EJECUCIÓN GASTOS- EICD '!Títulos_a_imprimir</vt:lpstr>
      <vt:lpstr>'PPTOG subRed'!Títulos_a_imprimir</vt:lpstr>
      <vt:lpstr>'PPTOI subRed'!Títulos_a_imprimir</vt:lpstr>
      <vt:lpstr>'PRESUPUESTO Y EJEC INV DIRECTA'!Títulos_a_imprimir</vt:lpstr>
      <vt:lpstr>'PRESUPUESTO Y RECAUDO - EICD'!Títulos_a_imprimir</vt:lpstr>
    </vt:vector>
  </TitlesOfParts>
  <Company>Subdirección de Estadística y Análisis Presupuestal Fuente: Sivicof, consolidado por la  y Financiero de la DEPP (2016-12)</Company>
  <LinksUpToDate>false</LinksUpToDate>
  <SharedDoc>false</SharedDoc>
  <HyperlinkBase>                                      nn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020217Fuente: Sivicof, consolidado por la Subdirección de Estadística y Análisis Presupuestal y Financiero de la DEPP (2016-12)</dc:title>
  <dc:subject>informe anual de presupuesto  a febrero 02 2017</dc:subject>
  <dc:creator>NELLY YOLANDA MOYA ANGEL</dc:creator>
  <cp:keywords>Feb 02 Fuente: Sivicof, consolidado por la Subdirección de Estadística y Análisis Presupuestal y Financiero de la DEPP (2016-12)</cp:keywords>
  <dc:description>Consolidado de sivicof. Pendiente la informacion de Sub red de Centro Oriente y otra subred con inconsistencias.</dc:description>
  <cp:lastModifiedBy>LUIS ROBERTO ESCOBAR ALVAREZ</cp:lastModifiedBy>
  <cp:lastPrinted>2016-09-13T15:58:50Z</cp:lastPrinted>
  <dcterms:created xsi:type="dcterms:W3CDTF">2014-07-21T15:27:10Z</dcterms:created>
  <dcterms:modified xsi:type="dcterms:W3CDTF">2017-04-25T13:50:22Z</dcterms:modified>
  <cp:category>Fuente: Sivicof, consolidado por la Subdirección de Estadística y Análisis Presupuestal y Financiero de la DEPP (2016-12)corte a 31 de diciembre</cp:category>
  <cp:contentStatus>diciembre de 2016  a febrero 02 2017</cp:contentStatus>
</cp:coreProperties>
</file>